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harts/chart7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drawings/drawing6.xml" ContentType="application/vnd.openxmlformats-officedocument.drawingml.chartshapes+xml"/>
  <Override PartName="/xl/charts/chart11.xml" ContentType="application/vnd.openxmlformats-officedocument.drawingml.chart+xml"/>
  <Override PartName="/xl/drawings/drawing7.xml" ContentType="application/vnd.openxmlformats-officedocument.drawingml.chartshapes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6135" windowWidth="28770" windowHeight="7650" tabRatio="677"/>
  </bookViews>
  <sheets>
    <sheet name="ТДНМР" sheetId="1" r:id="rId1"/>
    <sheet name="трудовые_рес" sheetId="2" state="hidden" r:id="rId2"/>
    <sheet name="занятость" sheetId="3" state="hidden" r:id="rId3"/>
    <sheet name="бюджет" sheetId="5" state="hidden" r:id="rId4"/>
  </sheets>
  <definedNames>
    <definedName name="Z_3032857E_27FC_4679_9B85_FFD9FAE6173B_.wvu.PrintArea" localSheetId="0" hidden="1">ТДНМР!$A$80:$F$938</definedName>
    <definedName name="Z_3032857E_27FC_4679_9B85_FFD9FAE6173B_.wvu.Rows" localSheetId="0" hidden="1">ТДНМР!#REF!,ТДНМР!#REF!,ТДНМР!#REF!,ТДНМР!#REF!,ТДНМР!#REF!,ТДНМР!#REF!,ТДНМР!#REF!,ТДНМР!#REF!,ТДНМР!#REF!,ТДНМР!#REF!,ТДНМР!#REF!,ТДНМР!#REF!</definedName>
    <definedName name="_xlnm.Print_Area" localSheetId="3">бюджет!$A$1:$S$76</definedName>
    <definedName name="_xlnm.Print_Area" localSheetId="0">ТДНМР!$A$1:$L$938</definedName>
  </definedNames>
  <calcPr calcId="145621"/>
</workbook>
</file>

<file path=xl/calcChain.xml><?xml version="1.0" encoding="utf-8"?>
<calcChain xmlns="http://schemas.openxmlformats.org/spreadsheetml/2006/main">
  <c r="J924" i="1" l="1"/>
  <c r="H523" i="1"/>
  <c r="J523" i="1"/>
  <c r="L523" i="1" s="1"/>
  <c r="E70" i="2" l="1"/>
  <c r="J54" i="2" l="1"/>
  <c r="J55" i="2" s="1"/>
  <c r="E81" i="2" s="1"/>
  <c r="G47" i="2"/>
  <c r="E80" i="2" l="1"/>
  <c r="A80" i="2"/>
  <c r="E78" i="2"/>
  <c r="A78" i="2"/>
  <c r="E77" i="2"/>
  <c r="A77" i="2"/>
  <c r="E74" i="2"/>
  <c r="A74" i="2"/>
  <c r="A73" i="2"/>
  <c r="E73" i="2"/>
  <c r="E72" i="2"/>
  <c r="A72" i="2"/>
  <c r="A34" i="2"/>
  <c r="A31" i="2"/>
  <c r="A30" i="2"/>
  <c r="A29" i="2"/>
  <c r="A37" i="2"/>
  <c r="A35" i="2"/>
  <c r="E76" i="2"/>
  <c r="E71" i="2"/>
  <c r="G33" i="2"/>
  <c r="G27" i="2"/>
  <c r="L475" i="1" l="1"/>
  <c r="L476" i="1"/>
  <c r="L477" i="1"/>
  <c r="L478" i="1"/>
  <c r="L479" i="1"/>
  <c r="L480" i="1"/>
  <c r="L474" i="1"/>
  <c r="L473" i="1"/>
  <c r="L472" i="1"/>
  <c r="L471" i="1" l="1"/>
  <c r="J858" i="1" l="1"/>
  <c r="L161" i="1" l="1"/>
  <c r="L163" i="1"/>
  <c r="L164" i="1"/>
  <c r="L165" i="1"/>
  <c r="L166" i="1"/>
  <c r="L169" i="1"/>
  <c r="L170" i="1"/>
  <c r="L172" i="1"/>
  <c r="L173" i="1"/>
  <c r="L174" i="1"/>
  <c r="L175" i="1"/>
  <c r="L176" i="1"/>
  <c r="L177" i="1"/>
  <c r="L178" i="1"/>
  <c r="L179" i="1"/>
  <c r="L180" i="1"/>
  <c r="L200" i="1"/>
  <c r="L201" i="1"/>
  <c r="L202" i="1"/>
  <c r="L203" i="1"/>
  <c r="L204" i="1"/>
  <c r="L205" i="1"/>
  <c r="L232" i="1"/>
  <c r="J252" i="1" s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H252" i="1"/>
  <c r="L255" i="1"/>
  <c r="L257" i="1"/>
  <c r="L258" i="1"/>
  <c r="L259" i="1"/>
  <c r="L260" i="1"/>
  <c r="L262" i="1"/>
  <c r="L263" i="1"/>
  <c r="L264" i="1"/>
  <c r="H268" i="1"/>
  <c r="J268" i="1"/>
  <c r="L269" i="1"/>
  <c r="L270" i="1"/>
  <c r="L271" i="1"/>
  <c r="L272" i="1"/>
  <c r="L273" i="1"/>
  <c r="H274" i="1"/>
  <c r="J274" i="1"/>
  <c r="L275" i="1"/>
  <c r="L276" i="1"/>
  <c r="L277" i="1"/>
  <c r="L278" i="1"/>
  <c r="L279" i="1"/>
  <c r="H282" i="1"/>
  <c r="J282" i="1"/>
  <c r="L283" i="1"/>
  <c r="L284" i="1"/>
  <c r="L285" i="1"/>
  <c r="L286" i="1"/>
  <c r="L287" i="1"/>
  <c r="H288" i="1"/>
  <c r="J288" i="1"/>
  <c r="L289" i="1"/>
  <c r="L290" i="1"/>
  <c r="L291" i="1"/>
  <c r="L292" i="1"/>
  <c r="L293" i="1"/>
  <c r="H295" i="1"/>
  <c r="J295" i="1"/>
  <c r="L296" i="1"/>
  <c r="L297" i="1"/>
  <c r="L298" i="1"/>
  <c r="L299" i="1"/>
  <c r="L300" i="1"/>
  <c r="H301" i="1"/>
  <c r="J301" i="1"/>
  <c r="L302" i="1"/>
  <c r="L303" i="1"/>
  <c r="L304" i="1"/>
  <c r="L305" i="1"/>
  <c r="L306" i="1"/>
  <c r="L307" i="1"/>
  <c r="L308" i="1"/>
  <c r="L309" i="1"/>
  <c r="L310" i="1"/>
  <c r="L311" i="1"/>
  <c r="L312" i="1"/>
  <c r="L314" i="1"/>
  <c r="L315" i="1"/>
  <c r="L316" i="1"/>
  <c r="L317" i="1"/>
  <c r="L318" i="1"/>
  <c r="L319" i="1"/>
  <c r="L322" i="1"/>
  <c r="L323" i="1"/>
  <c r="L324" i="1"/>
  <c r="L325" i="1"/>
  <c r="L326" i="1"/>
  <c r="L327" i="1"/>
  <c r="L378" i="1"/>
  <c r="L379" i="1"/>
  <c r="L380" i="1"/>
  <c r="L381" i="1"/>
  <c r="L382" i="1"/>
  <c r="L385" i="1"/>
  <c r="L388" i="1"/>
  <c r="L390" i="1"/>
  <c r="L392" i="1"/>
  <c r="L393" i="1"/>
  <c r="L396" i="1"/>
  <c r="L398" i="1"/>
  <c r="L400" i="1"/>
  <c r="L401" i="1"/>
  <c r="L402" i="1"/>
  <c r="L403" i="1"/>
  <c r="L408" i="1"/>
  <c r="L409" i="1"/>
  <c r="L410" i="1"/>
  <c r="L412" i="1"/>
  <c r="L413" i="1"/>
  <c r="L414" i="1"/>
  <c r="L415" i="1"/>
  <c r="L416" i="1"/>
  <c r="L418" i="1"/>
  <c r="L419" i="1"/>
  <c r="L421" i="1"/>
  <c r="L422" i="1"/>
  <c r="H427" i="1"/>
  <c r="J427" i="1"/>
  <c r="L428" i="1"/>
  <c r="L429" i="1"/>
  <c r="L432" i="1"/>
  <c r="H433" i="1"/>
  <c r="J433" i="1"/>
  <c r="L434" i="1"/>
  <c r="L436" i="1"/>
  <c r="L437" i="1"/>
  <c r="L438" i="1"/>
  <c r="H439" i="1"/>
  <c r="J439" i="1"/>
  <c r="L440" i="1"/>
  <c r="L441" i="1"/>
  <c r="L443" i="1"/>
  <c r="L445" i="1"/>
  <c r="L446" i="1"/>
  <c r="L447" i="1"/>
  <c r="L448" i="1"/>
  <c r="L449" i="1"/>
  <c r="H453" i="1"/>
  <c r="J453" i="1"/>
  <c r="L454" i="1"/>
  <c r="L455" i="1"/>
  <c r="L456" i="1"/>
  <c r="L457" i="1"/>
  <c r="L458" i="1"/>
  <c r="L459" i="1"/>
  <c r="L460" i="1"/>
  <c r="L461" i="1"/>
  <c r="J484" i="1"/>
  <c r="L484" i="1" s="1"/>
  <c r="L485" i="1"/>
  <c r="L486" i="1"/>
  <c r="H490" i="1"/>
  <c r="J490" i="1"/>
  <c r="H495" i="1"/>
  <c r="J495" i="1"/>
  <c r="L501" i="1"/>
  <c r="L502" i="1"/>
  <c r="L503" i="1"/>
  <c r="L507" i="1"/>
  <c r="L508" i="1"/>
  <c r="H512" i="1"/>
  <c r="H500" i="1" s="1"/>
  <c r="J512" i="1"/>
  <c r="J500" i="1" s="1"/>
  <c r="L513" i="1"/>
  <c r="L524" i="1"/>
  <c r="L526" i="1"/>
  <c r="L527" i="1"/>
  <c r="H532" i="1"/>
  <c r="J532" i="1"/>
  <c r="L533" i="1"/>
  <c r="L535" i="1"/>
  <c r="L537" i="1"/>
  <c r="H538" i="1"/>
  <c r="J538" i="1"/>
  <c r="L539" i="1"/>
  <c r="L540" i="1"/>
  <c r="L541" i="1"/>
  <c r="L542" i="1"/>
  <c r="H548" i="1"/>
  <c r="J548" i="1"/>
  <c r="L549" i="1"/>
  <c r="L439" i="1" l="1"/>
  <c r="L433" i="1"/>
  <c r="L301" i="1"/>
  <c r="L282" i="1"/>
  <c r="L538" i="1"/>
  <c r="L548" i="1"/>
  <c r="H426" i="1"/>
  <c r="H425" i="1" s="1"/>
  <c r="L288" i="1"/>
  <c r="L453" i="1"/>
  <c r="L295" i="1"/>
  <c r="L268" i="1"/>
  <c r="L274" i="1"/>
  <c r="J426" i="1"/>
  <c r="L252" i="1"/>
  <c r="L500" i="1"/>
  <c r="L532" i="1"/>
  <c r="L512" i="1"/>
  <c r="J483" i="1"/>
  <c r="L483" i="1" s="1"/>
  <c r="L427" i="1"/>
  <c r="L426" i="1" l="1"/>
  <c r="J425" i="1"/>
  <c r="L425" i="1" s="1"/>
  <c r="L46" i="5"/>
  <c r="A16" i="5" s="1"/>
  <c r="J26" i="5"/>
  <c r="J27" i="5"/>
  <c r="J28" i="5"/>
  <c r="J29" i="5"/>
  <c r="J30" i="5"/>
  <c r="J31" i="5"/>
  <c r="H816" i="1" l="1"/>
  <c r="J816" i="1"/>
  <c r="H820" i="1"/>
  <c r="J820" i="1"/>
  <c r="H763" i="1"/>
  <c r="L747" i="1" l="1"/>
  <c r="H14" i="3" l="1"/>
  <c r="B14" i="3"/>
  <c r="C14" i="3"/>
  <c r="E82" i="2" l="1"/>
  <c r="E66" i="2"/>
  <c r="F66" i="2" s="1"/>
  <c r="G50" i="2"/>
  <c r="G72" i="2" s="1"/>
  <c r="G52" i="2"/>
  <c r="G73" i="2" s="1"/>
  <c r="G53" i="2"/>
  <c r="G74" i="2"/>
  <c r="G55" i="2"/>
  <c r="G56" i="2"/>
  <c r="G57" i="2"/>
  <c r="G58" i="2"/>
  <c r="G59" i="2"/>
  <c r="G75" i="2" s="1"/>
  <c r="G60" i="2"/>
  <c r="G77" i="2"/>
  <c r="G62" i="2"/>
  <c r="G78" i="2" s="1"/>
  <c r="G63" i="2"/>
  <c r="G79" i="2" s="1"/>
  <c r="G64" i="2"/>
  <c r="G80" i="2" s="1"/>
  <c r="G48" i="2"/>
  <c r="G70" i="2" s="1"/>
  <c r="J50" i="5" l="1"/>
  <c r="J51" i="5"/>
  <c r="J52" i="5"/>
  <c r="J53" i="5"/>
  <c r="J54" i="5"/>
  <c r="J55" i="5"/>
  <c r="J56" i="5"/>
  <c r="J57" i="5"/>
  <c r="J58" i="5"/>
  <c r="J59" i="5"/>
  <c r="J60" i="5"/>
  <c r="J61" i="5"/>
  <c r="J62" i="5"/>
  <c r="L51" i="5"/>
  <c r="L52" i="5"/>
  <c r="L53" i="5"/>
  <c r="L54" i="5"/>
  <c r="L55" i="5"/>
  <c r="L56" i="5"/>
  <c r="L57" i="5"/>
  <c r="L58" i="5"/>
  <c r="L59" i="5"/>
  <c r="L60" i="5"/>
  <c r="L61" i="5"/>
  <c r="L62" i="5"/>
  <c r="L50" i="5"/>
  <c r="L26" i="5"/>
  <c r="J45" i="5"/>
  <c r="J44" i="5"/>
  <c r="J43" i="5"/>
  <c r="J42" i="5"/>
  <c r="J41" i="5"/>
  <c r="J40" i="5"/>
  <c r="J38" i="5"/>
  <c r="J37" i="5"/>
  <c r="J36" i="5"/>
  <c r="J35" i="5"/>
  <c r="J34" i="5"/>
  <c r="J33" i="5"/>
  <c r="L45" i="5"/>
  <c r="A15" i="5" s="1"/>
  <c r="L44" i="5"/>
  <c r="A14" i="5" s="1"/>
  <c r="L43" i="5"/>
  <c r="A13" i="5" s="1"/>
  <c r="L42" i="5"/>
  <c r="L41" i="5"/>
  <c r="L40" i="5"/>
  <c r="L38" i="5"/>
  <c r="L37" i="5"/>
  <c r="L36" i="5"/>
  <c r="L35" i="5"/>
  <c r="L34" i="5"/>
  <c r="L33" i="5"/>
  <c r="L31" i="5"/>
  <c r="L30" i="5"/>
  <c r="L29" i="5"/>
  <c r="L28" i="5"/>
  <c r="L27" i="5"/>
  <c r="L49" i="5" l="1"/>
  <c r="A17" i="5"/>
  <c r="D5" i="5" s="1"/>
  <c r="J32" i="5"/>
  <c r="J25" i="5"/>
  <c r="L937" i="1" l="1"/>
  <c r="L935" i="1"/>
  <c r="L934" i="1"/>
  <c r="L933" i="1"/>
  <c r="L932" i="1"/>
  <c r="L931" i="1"/>
  <c r="L930" i="1"/>
  <c r="L929" i="1"/>
  <c r="L928" i="1"/>
  <c r="L927" i="1"/>
  <c r="L926" i="1"/>
  <c r="L925" i="1"/>
  <c r="H924" i="1"/>
  <c r="L919" i="1"/>
  <c r="L918" i="1"/>
  <c r="L917" i="1"/>
  <c r="L916" i="1"/>
  <c r="L915" i="1"/>
  <c r="L914" i="1"/>
  <c r="L913" i="1"/>
  <c r="L912" i="1"/>
  <c r="L911" i="1"/>
  <c r="L910" i="1"/>
  <c r="L909" i="1"/>
  <c r="J908" i="1"/>
  <c r="H908" i="1"/>
  <c r="L907" i="1"/>
  <c r="L906" i="1"/>
  <c r="L905" i="1"/>
  <c r="L904" i="1"/>
  <c r="L903" i="1"/>
  <c r="L902" i="1"/>
  <c r="J901" i="1"/>
  <c r="J922" i="1" s="1"/>
  <c r="H901" i="1"/>
  <c r="L874" i="1"/>
  <c r="L873" i="1"/>
  <c r="L872" i="1"/>
  <c r="L870" i="1"/>
  <c r="L869" i="1"/>
  <c r="L868" i="1"/>
  <c r="L867" i="1"/>
  <c r="L863" i="1"/>
  <c r="L862" i="1"/>
  <c r="L861" i="1"/>
  <c r="L860" i="1"/>
  <c r="L859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5" i="1"/>
  <c r="L834" i="1"/>
  <c r="L833" i="1"/>
  <c r="L832" i="1"/>
  <c r="L831" i="1"/>
  <c r="L825" i="1"/>
  <c r="L824" i="1"/>
  <c r="L823" i="1"/>
  <c r="L822" i="1"/>
  <c r="L821" i="1"/>
  <c r="L819" i="1"/>
  <c r="L818" i="1"/>
  <c r="L812" i="1"/>
  <c r="J811" i="1"/>
  <c r="H811" i="1"/>
  <c r="L809" i="1"/>
  <c r="L807" i="1"/>
  <c r="J806" i="1"/>
  <c r="H806" i="1"/>
  <c r="L804" i="1"/>
  <c r="L802" i="1"/>
  <c r="J801" i="1"/>
  <c r="H801" i="1"/>
  <c r="L797" i="1"/>
  <c r="J796" i="1"/>
  <c r="H796" i="1"/>
  <c r="L792" i="1"/>
  <c r="L791" i="1"/>
  <c r="L789" i="1"/>
  <c r="J788" i="1"/>
  <c r="H788" i="1"/>
  <c r="J783" i="1"/>
  <c r="H783" i="1"/>
  <c r="L779" i="1"/>
  <c r="J778" i="1"/>
  <c r="H778" i="1"/>
  <c r="L774" i="1"/>
  <c r="J773" i="1"/>
  <c r="L772" i="1"/>
  <c r="L771" i="1"/>
  <c r="L770" i="1"/>
  <c r="L769" i="1"/>
  <c r="J768" i="1"/>
  <c r="J765" i="1"/>
  <c r="L758" i="1"/>
  <c r="L755" i="1"/>
  <c r="L746" i="1"/>
  <c r="L745" i="1"/>
  <c r="L744" i="1"/>
  <c r="L743" i="1"/>
  <c r="L735" i="1"/>
  <c r="L734" i="1"/>
  <c r="L722" i="1"/>
  <c r="L721" i="1"/>
  <c r="L720" i="1"/>
  <c r="L719" i="1"/>
  <c r="L713" i="1"/>
  <c r="L712" i="1"/>
  <c r="L711" i="1"/>
  <c r="L710" i="1"/>
  <c r="L707" i="1"/>
  <c r="L706" i="1"/>
  <c r="L705" i="1"/>
  <c r="L703" i="1"/>
  <c r="L702" i="1"/>
  <c r="L701" i="1"/>
  <c r="L700" i="1"/>
  <c r="L694" i="1"/>
  <c r="L693" i="1"/>
  <c r="L692" i="1"/>
  <c r="L691" i="1"/>
  <c r="L681" i="1"/>
  <c r="L680" i="1"/>
  <c r="L679" i="1"/>
  <c r="L678" i="1"/>
  <c r="L677" i="1"/>
  <c r="L676" i="1"/>
  <c r="L675" i="1"/>
  <c r="L673" i="1"/>
  <c r="L672" i="1"/>
  <c r="L671" i="1"/>
  <c r="L670" i="1"/>
  <c r="J669" i="1"/>
  <c r="L666" i="1"/>
  <c r="L653" i="1"/>
  <c r="J652" i="1"/>
  <c r="H652" i="1"/>
  <c r="L648" i="1"/>
  <c r="J647" i="1"/>
  <c r="H647" i="1"/>
  <c r="L645" i="1"/>
  <c r="J642" i="1"/>
  <c r="H642" i="1"/>
  <c r="L639" i="1"/>
  <c r="L638" i="1"/>
  <c r="L636" i="1"/>
  <c r="L635" i="1"/>
  <c r="L633" i="1"/>
  <c r="L632" i="1"/>
  <c r="L630" i="1"/>
  <c r="L629" i="1"/>
  <c r="L628" i="1"/>
  <c r="L627" i="1"/>
  <c r="J626" i="1"/>
  <c r="H626" i="1"/>
  <c r="L625" i="1"/>
  <c r="L624" i="1"/>
  <c r="L623" i="1"/>
  <c r="L622" i="1"/>
  <c r="L619" i="1"/>
  <c r="J618" i="1"/>
  <c r="H618" i="1"/>
  <c r="J613" i="1"/>
  <c r="H613" i="1"/>
  <c r="L612" i="1"/>
  <c r="L611" i="1"/>
  <c r="L610" i="1"/>
  <c r="L609" i="1"/>
  <c r="J608" i="1"/>
  <c r="L604" i="1"/>
  <c r="H603" i="1"/>
  <c r="L602" i="1"/>
  <c r="L601" i="1"/>
  <c r="J598" i="1"/>
  <c r="L590" i="1"/>
  <c r="L587" i="1"/>
  <c r="J586" i="1"/>
  <c r="H586" i="1"/>
  <c r="L584" i="1"/>
  <c r="J581" i="1"/>
  <c r="H581" i="1"/>
  <c r="L580" i="1"/>
  <c r="L579" i="1"/>
  <c r="L578" i="1"/>
  <c r="L577" i="1"/>
  <c r="H576" i="1"/>
  <c r="L572" i="1"/>
  <c r="J571" i="1"/>
  <c r="H571" i="1"/>
  <c r="L570" i="1"/>
  <c r="L569" i="1"/>
  <c r="J566" i="1"/>
  <c r="H566" i="1"/>
  <c r="L562" i="1"/>
  <c r="L561" i="1"/>
  <c r="L560" i="1"/>
  <c r="L559" i="1"/>
  <c r="L558" i="1"/>
  <c r="L557" i="1"/>
  <c r="J556" i="1"/>
  <c r="H556" i="1"/>
  <c r="L555" i="1"/>
  <c r="L554" i="1"/>
  <c r="L552" i="1"/>
  <c r="J551" i="1"/>
  <c r="H551" i="1"/>
  <c r="H922" i="1" l="1"/>
  <c r="H938" i="1" s="1"/>
  <c r="H597" i="1"/>
  <c r="J597" i="1"/>
  <c r="L764" i="1"/>
  <c r="L908" i="1"/>
  <c r="L773" i="1"/>
  <c r="L871" i="1"/>
  <c r="L816" i="1"/>
  <c r="L901" i="1"/>
  <c r="L765" i="1"/>
  <c r="L924" i="1"/>
  <c r="L801" i="1"/>
  <c r="L778" i="1"/>
  <c r="L788" i="1"/>
  <c r="L811" i="1"/>
  <c r="L767" i="1"/>
  <c r="L796" i="1"/>
  <c r="L858" i="1"/>
  <c r="L768" i="1"/>
  <c r="L820" i="1"/>
  <c r="L766" i="1"/>
  <c r="L806" i="1"/>
  <c r="J763" i="1"/>
  <c r="J668" i="1"/>
  <c r="L581" i="1"/>
  <c r="L652" i="1"/>
  <c r="L669" i="1"/>
  <c r="L571" i="1"/>
  <c r="L642" i="1"/>
  <c r="J641" i="1"/>
  <c r="L551" i="1"/>
  <c r="L598" i="1"/>
  <c r="L608" i="1"/>
  <c r="L618" i="1"/>
  <c r="L603" i="1"/>
  <c r="L556" i="1"/>
  <c r="L566" i="1"/>
  <c r="L586" i="1"/>
  <c r="L626" i="1"/>
  <c r="L647" i="1"/>
  <c r="H565" i="1"/>
  <c r="H641" i="1"/>
  <c r="L674" i="1"/>
  <c r="L641" i="1" l="1"/>
  <c r="L922" i="1"/>
  <c r="J938" i="1"/>
  <c r="L763" i="1"/>
  <c r="L668" i="1"/>
  <c r="L597" i="1"/>
  <c r="D27" i="3" l="1"/>
  <c r="B23" i="3"/>
  <c r="H152" i="1"/>
  <c r="G38" i="2" l="1"/>
  <c r="G37" i="2"/>
  <c r="G36" i="2"/>
  <c r="G35" i="2"/>
  <c r="G34" i="2"/>
  <c r="G32" i="2"/>
  <c r="G31" i="2"/>
  <c r="G30" i="2"/>
  <c r="G29" i="2"/>
  <c r="E4" i="2"/>
  <c r="H38" i="2" l="1"/>
  <c r="H37" i="2" s="1"/>
  <c r="L152" i="1" l="1"/>
  <c r="C9" i="5" l="1"/>
  <c r="B9" i="5"/>
  <c r="F9" i="5"/>
  <c r="D9" i="5"/>
  <c r="E9" i="5"/>
  <c r="A9" i="5"/>
  <c r="D14" i="5"/>
  <c r="D15" i="5"/>
  <c r="D13" i="5"/>
  <c r="D16" i="5" l="1"/>
  <c r="N43" i="5"/>
  <c r="E21" i="2" l="1"/>
  <c r="G21" i="2" s="1"/>
  <c r="D20" i="3" l="1"/>
  <c r="B18" i="3" s="1"/>
  <c r="L155" i="1" l="1"/>
  <c r="L156" i="1"/>
  <c r="L157" i="1"/>
  <c r="L154" i="1"/>
  <c r="L67" i="5" l="1"/>
  <c r="E15" i="2" l="1"/>
  <c r="G15" i="2" s="1"/>
  <c r="E16" i="2"/>
  <c r="G16" i="2" s="1"/>
  <c r="E20" i="2" l="1"/>
  <c r="G20" i="2" s="1"/>
  <c r="E37" i="2" s="1"/>
  <c r="E14" i="2"/>
  <c r="G14" i="2" s="1"/>
  <c r="E6" i="2"/>
  <c r="G6" i="2" s="1"/>
  <c r="E27" i="2" s="1"/>
  <c r="E23" i="2"/>
  <c r="E5" i="2"/>
  <c r="G5" i="2" s="1"/>
  <c r="E28" i="2" s="1"/>
  <c r="E19" i="2"/>
  <c r="G19" i="2" s="1"/>
  <c r="E31" i="2" s="1"/>
  <c r="E9" i="2"/>
  <c r="E22" i="2"/>
  <c r="G22" i="2" s="1"/>
  <c r="E35" i="2" s="1"/>
  <c r="E18" i="2"/>
  <c r="G18" i="2" s="1"/>
  <c r="E33" i="2" s="1"/>
  <c r="E12" i="2"/>
  <c r="G12" i="2" s="1"/>
  <c r="E34" i="2" s="1"/>
  <c r="E8" i="2"/>
  <c r="G8" i="2" s="1"/>
  <c r="E30" i="2" s="1"/>
  <c r="E13" i="2"/>
  <c r="G13" i="2" s="1"/>
  <c r="E17" i="2"/>
  <c r="G17" i="2" s="1"/>
  <c r="E11" i="2"/>
  <c r="G11" i="2" s="1"/>
  <c r="E7" i="2"/>
  <c r="E10" i="2"/>
  <c r="G10" i="2" s="1"/>
  <c r="E29" i="2" s="1"/>
  <c r="G7" i="2" l="1"/>
  <c r="G24" i="2" s="1"/>
  <c r="E24" i="2"/>
  <c r="I24" i="2" s="1"/>
  <c r="H24" i="2" s="1"/>
  <c r="J49" i="5"/>
  <c r="L72" i="5"/>
  <c r="L71" i="5"/>
  <c r="L70" i="5"/>
  <c r="L69" i="5"/>
  <c r="L68" i="5"/>
  <c r="K9" i="2" l="1"/>
  <c r="E38" i="2" s="1"/>
  <c r="L73" i="5"/>
  <c r="G9" i="5" s="1"/>
  <c r="H9" i="5" l="1"/>
  <c r="D8" i="5" s="1"/>
  <c r="N30" i="5"/>
  <c r="G8" i="5" l="1"/>
  <c r="A8" i="5"/>
  <c r="D21" i="5" s="1"/>
  <c r="C8" i="5"/>
  <c r="C21" i="5" s="1"/>
  <c r="E8" i="5"/>
  <c r="G21" i="5" s="1"/>
  <c r="F8" i="5"/>
  <c r="E21" i="5" s="1"/>
  <c r="B8" i="5"/>
  <c r="B21" i="5" s="1"/>
  <c r="F21" i="5"/>
  <c r="C23" i="3"/>
  <c r="A32" i="2" l="1"/>
  <c r="A36" i="2"/>
  <c r="A27" i="2"/>
  <c r="A26" i="2"/>
  <c r="C9" i="3"/>
  <c r="E32" i="2" l="1"/>
  <c r="E36" i="2"/>
  <c r="A21" i="5"/>
  <c r="H21" i="5" s="1"/>
  <c r="H8" i="5"/>
  <c r="N62" i="5"/>
  <c r="N60" i="5"/>
  <c r="N59" i="5"/>
  <c r="N58" i="5"/>
  <c r="N57" i="5"/>
  <c r="N56" i="5"/>
  <c r="N55" i="5"/>
  <c r="N54" i="5"/>
  <c r="N53" i="5"/>
  <c r="N52" i="5"/>
  <c r="N51" i="5"/>
  <c r="N50" i="5"/>
  <c r="N44" i="5"/>
  <c r="N42" i="5"/>
  <c r="N41" i="5"/>
  <c r="N40" i="5"/>
  <c r="N37" i="5"/>
  <c r="N36" i="5"/>
  <c r="N35" i="5"/>
  <c r="N34" i="5"/>
  <c r="N33" i="5"/>
  <c r="L32" i="5"/>
  <c r="B5" i="5" s="1"/>
  <c r="N31" i="5"/>
  <c r="N29" i="5"/>
  <c r="N28" i="5"/>
  <c r="N27" i="5"/>
  <c r="N26" i="5"/>
  <c r="L25" i="5"/>
  <c r="E34" i="3"/>
  <c r="D34" i="3"/>
  <c r="E27" i="3"/>
  <c r="E20" i="3"/>
  <c r="G14" i="3"/>
  <c r="F14" i="3"/>
  <c r="C10" i="3"/>
  <c r="C11" i="3" s="1"/>
  <c r="B10" i="3"/>
  <c r="B9" i="3"/>
  <c r="C5" i="3"/>
  <c r="B5" i="3"/>
  <c r="C4" i="3"/>
  <c r="B4" i="3"/>
  <c r="F38" i="2" l="1"/>
  <c r="F37" i="2" s="1"/>
  <c r="E39" i="2"/>
  <c r="A5" i="5"/>
  <c r="L39" i="5"/>
  <c r="J39" i="5"/>
  <c r="C16" i="3"/>
  <c r="C15" i="3"/>
  <c r="C18" i="3"/>
  <c r="C17" i="3"/>
  <c r="H17" i="3"/>
  <c r="H15" i="3"/>
  <c r="H16" i="3"/>
  <c r="H18" i="3"/>
  <c r="B11" i="3"/>
  <c r="C6" i="3"/>
  <c r="B6" i="3"/>
  <c r="N25" i="5"/>
  <c r="N49" i="5"/>
  <c r="N32" i="5"/>
  <c r="B16" i="3"/>
  <c r="B17" i="3"/>
  <c r="B15" i="3"/>
  <c r="B1" i="2"/>
  <c r="C1" i="2"/>
  <c r="C19" i="3" l="1"/>
  <c r="J63" i="5"/>
  <c r="C20" i="3"/>
  <c r="B19" i="3"/>
  <c r="N39" i="5"/>
  <c r="D1" i="2"/>
  <c r="N47" i="5" l="1"/>
  <c r="L63" i="5"/>
  <c r="L143" i="1" l="1"/>
  <c r="C5" i="5"/>
  <c r="E5" i="5" s="1"/>
  <c r="B4" i="5" s="1"/>
  <c r="A4" i="5" l="1"/>
  <c r="C4" i="5"/>
  <c r="D4" i="5"/>
  <c r="E4" i="5" l="1"/>
  <c r="L576" i="1"/>
  <c r="L565" i="1"/>
  <c r="J576" i="1"/>
  <c r="J565" i="1"/>
  <c r="J530" i="1"/>
  <c r="L530" i="1"/>
</calcChain>
</file>

<file path=xl/sharedStrings.xml><?xml version="1.0" encoding="utf-8"?>
<sst xmlns="http://schemas.openxmlformats.org/spreadsheetml/2006/main" count="2165" uniqueCount="705">
  <si>
    <t>Администрация Таймырского Долгано-Ненецкого муниципального района</t>
  </si>
  <si>
    <t>СОДЕРЖАНИЕ</t>
  </si>
  <si>
    <t>2. Численность населения……………………………………………………………………………..………………………</t>
  </si>
  <si>
    <t>3</t>
  </si>
  <si>
    <t>4. Занятость населения………………………………………………………………………………………………………….</t>
  </si>
  <si>
    <t>4</t>
  </si>
  <si>
    <t>ПЛОЩАДЬ МУНИЦИПАЛЬНОГО РАЙОНА</t>
  </si>
  <si>
    <t xml:space="preserve">№ п/п    </t>
  </si>
  <si>
    <t>Наименование  показателя</t>
  </si>
  <si>
    <t>Ед. изм.</t>
  </si>
  <si>
    <t>тыс.кв.км</t>
  </si>
  <si>
    <t>в том числе:</t>
  </si>
  <si>
    <t>1.1</t>
  </si>
  <si>
    <t>муниципальное образование "Город Дудинка"</t>
  </si>
  <si>
    <t>1.2</t>
  </si>
  <si>
    <t>муниципальное образование "Городское  поселение  Диксон"</t>
  </si>
  <si>
    <t>1.3</t>
  </si>
  <si>
    <t>муниципальное образование "Сельское  поселение  Караул"</t>
  </si>
  <si>
    <t>1.4</t>
  </si>
  <si>
    <t>муниципальное образование "Сельское  поселение  Хатанга"</t>
  </si>
  <si>
    <t>Наименование показателя</t>
  </si>
  <si>
    <t>Темп изменения, %</t>
  </si>
  <si>
    <t>Численность   постоянного   населения   на   начало   года - всего,</t>
  </si>
  <si>
    <t>чел.</t>
  </si>
  <si>
    <t xml:space="preserve">Среднесписочная  численность  работающих  на  территории: </t>
  </si>
  <si>
    <t>сельское, лесное хозяйство, охота, рыболовство и рыбоводство (А)</t>
  </si>
  <si>
    <t>…</t>
  </si>
  <si>
    <t>х</t>
  </si>
  <si>
    <t xml:space="preserve">    добыча   полезных    ископаемых (В)</t>
  </si>
  <si>
    <t xml:space="preserve">    обрабатывающие    производства (С)</t>
  </si>
  <si>
    <t>обеспечение электрической энергией,  газом, паром; кондиционирование воздуха (D)</t>
  </si>
  <si>
    <t>1.5</t>
  </si>
  <si>
    <t xml:space="preserve">водоснабжение, водоотведение, организация сбора и утилизации отходов, деятельность по ликвидации загрязнений (Е) </t>
  </si>
  <si>
    <t>1.6</t>
  </si>
  <si>
    <t>строительство (F)</t>
  </si>
  <si>
    <t>1.7</t>
  </si>
  <si>
    <t>торговля оптовая и розничная; ремонт автотранспортных средств и мотоциклов (G)</t>
  </si>
  <si>
    <t>1.8</t>
  </si>
  <si>
    <t>транспортировка и хранение (H)</t>
  </si>
  <si>
    <t>1.9</t>
  </si>
  <si>
    <t>деятельность гостиниц и предприятий общественного питания (I)</t>
  </si>
  <si>
    <t>1.10</t>
  </si>
  <si>
    <t>деятельность в области информатизации и связи (J)</t>
  </si>
  <si>
    <t>1.11</t>
  </si>
  <si>
    <t>деятельность финансовая и страховая (K)</t>
  </si>
  <si>
    <t>1.12</t>
  </si>
  <si>
    <t xml:space="preserve">деятельность по операциям с недвижимым имуществом (L) </t>
  </si>
  <si>
    <t>1.13</t>
  </si>
  <si>
    <t>деятельность профессиональная, научная и техническая (М)</t>
  </si>
  <si>
    <t>1.14</t>
  </si>
  <si>
    <t>деятельность административная и сопутствующие дополнительные услуги  (N)</t>
  </si>
  <si>
    <t>1.15</t>
  </si>
  <si>
    <t>государственное управление и обеспечение военной безопасности; социальное обеспечение (О)</t>
  </si>
  <si>
    <t>1.16</t>
  </si>
  <si>
    <t>образование (Р)</t>
  </si>
  <si>
    <t>1.17</t>
  </si>
  <si>
    <t>деятельность в области здравоохранения и социальных услуг (Q)</t>
  </si>
  <si>
    <t>1.18</t>
  </si>
  <si>
    <t>деятельность в области культуры, спорта, организации досуга ( R)</t>
  </si>
  <si>
    <t>1.19</t>
  </si>
  <si>
    <t>предоставление прочих видов услуг (S)</t>
  </si>
  <si>
    <t>2.1</t>
  </si>
  <si>
    <t>2.2</t>
  </si>
  <si>
    <t>Темп изменения, %, процентные пункты</t>
  </si>
  <si>
    <t>Численность безработных граждан, зарегистрированных в службе занятости на конец отчетного периода</t>
  </si>
  <si>
    <t>Численность  официально зарегистрированных безработных</t>
  </si>
  <si>
    <t>Численность   безработных,  получающих   пособие  по  безработице и материальную помощь</t>
  </si>
  <si>
    <t>чел. на 1 вакансию</t>
  </si>
  <si>
    <t>Уровень  зарегистрированной   безработицы</t>
  </si>
  <si>
    <t>%</t>
  </si>
  <si>
    <t>по полу</t>
  </si>
  <si>
    <t>по возрасту</t>
  </si>
  <si>
    <t>по уровню образования</t>
  </si>
  <si>
    <t>тыс. руб.</t>
  </si>
  <si>
    <t>тыс.руб.</t>
  </si>
  <si>
    <t>2.3</t>
  </si>
  <si>
    <t>2.4</t>
  </si>
  <si>
    <t>2.5</t>
  </si>
  <si>
    <t>2.6</t>
  </si>
  <si>
    <t>руб.</t>
  </si>
  <si>
    <t>добыча полезных ископаемых (В)</t>
  </si>
  <si>
    <t>обрабатывающие производства (С)</t>
  </si>
  <si>
    <t>деятельность в области культуры, спорта, организации досуга (R)</t>
  </si>
  <si>
    <t>в % к предыдущему году</t>
  </si>
  <si>
    <t>из них по  социально - демографическим  группам:</t>
  </si>
  <si>
    <t xml:space="preserve"> трудоспособное    население</t>
  </si>
  <si>
    <t>пенсионеры</t>
  </si>
  <si>
    <t>дети</t>
  </si>
  <si>
    <t>в том  числе по  социально - демографическим  группам:</t>
  </si>
  <si>
    <t xml:space="preserve"> трудоспособное население</t>
  </si>
  <si>
    <t>Численность работников бюджетной сферы муниципального района:</t>
  </si>
  <si>
    <t>Штатная численность работников - всего, в том числе, финансовое  обеспечение которых производится за счет средств:</t>
  </si>
  <si>
    <t>ед.</t>
  </si>
  <si>
    <t>районного бюджета</t>
  </si>
  <si>
    <t>бюджета города Дудинка</t>
  </si>
  <si>
    <t>бюджета городского поселения Диксон</t>
  </si>
  <si>
    <t>бюджета сельского поселения Хатанга</t>
  </si>
  <si>
    <t>бюджета сельского поселения Караул</t>
  </si>
  <si>
    <t>Численность работников, оплата труда которых производится на основе новой системы оплаты труда</t>
  </si>
  <si>
    <t xml:space="preserve">Штатная численность работников, оплата труда которых производится на основе системы оплаты труда (СОТ) - всего, в том числе,  финансовое обеспечение которых производится за счет средств:   </t>
  </si>
  <si>
    <t xml:space="preserve">Среднесписочная численность работников, оплата труда которых производится на основе системы оплаты труда (СОТ)  - всего, в том  числе, финансовое обеспечение которых производится  за счет средств: </t>
  </si>
  <si>
    <t>Численность лиц, замещающих муниципальные должности и муниципальных служащих</t>
  </si>
  <si>
    <t>Штатная численность лиц, замещающих муниципальные должности и муниципальных служащих - всего, в том числе, финансовое обеспечение которых производится за счет средств:</t>
  </si>
  <si>
    <t>Среднемесячная заработная плата работников бюджетной сферы, - всего, в том числе, финансовое обеспечение которых производится за счет средств:</t>
  </si>
  <si>
    <t>Среднемесячная заработная плата работников, оплата  труда которых производится на  основе системы оплаты труда (СОТ) - всего, в том числе, финансовое обеспечение которых производится за счет средств:</t>
  </si>
  <si>
    <t>Среднемесячная заработная плата лиц, замещающих муниципальные должности и муниципальных служащих - всего, в том числе, финансовое обеспечение которых производится за счет средств:</t>
  </si>
  <si>
    <t>ОБРАЗОВАНИЕ</t>
  </si>
  <si>
    <t>Дошкольное образование</t>
  </si>
  <si>
    <t>город Дудинка</t>
  </si>
  <si>
    <t>городское поселение Диксон</t>
  </si>
  <si>
    <t>мест</t>
  </si>
  <si>
    <t>сельское поселение Хатанга</t>
  </si>
  <si>
    <t>сельское поселение Караул</t>
  </si>
  <si>
    <t>Наполняемость групп</t>
  </si>
  <si>
    <t>18/16</t>
  </si>
  <si>
    <t>100,0/100,0</t>
  </si>
  <si>
    <t>дошкольных  норматив/факт</t>
  </si>
  <si>
    <t>10/10</t>
  </si>
  <si>
    <t>Состоит на учете по устройству в дошкольные образовательные организации -  всего, в том числе:</t>
  </si>
  <si>
    <t>дошкольного  возраста</t>
  </si>
  <si>
    <t>гр.</t>
  </si>
  <si>
    <t>Себестоимость  содержания 1 ребенка в  дошкольной образовательной организации  в месяц</t>
  </si>
  <si>
    <t>Базовый  тариф, взимаемый  с  родителей  за  содержание  1 ребенка  в  дошкольной образовательной организации</t>
  </si>
  <si>
    <t>Общее образование</t>
  </si>
  <si>
    <t>Общеобразовательные организации - всего, в том числе:</t>
  </si>
  <si>
    <t xml:space="preserve">начальные - всего, в том числе в разрезе поселений: </t>
  </si>
  <si>
    <t xml:space="preserve">основные - всего, в том числе в разрезе поселений: </t>
  </si>
  <si>
    <t xml:space="preserve">средние - всего, в том числе в разрезе поселений: </t>
  </si>
  <si>
    <t>классы-комплекты/классы очно-заочной (вечерней)  формы получения  образования - всего, в том числе в разрезе поселений:</t>
  </si>
  <si>
    <t>дошкольные группы кратковременного пребывания детей - всего, в том числе в разрезе поселений:</t>
  </si>
  <si>
    <t>Численность  учащихся  общеобразовательных  организаций - всего, в том числе:</t>
  </si>
  <si>
    <t>средних - всего, в том числе в разрезе поселений:</t>
  </si>
  <si>
    <t>классов-комплектов/классов очно-заочной (вечерней) формы получения образования - всего, в том числе в разрезе поселений:</t>
  </si>
  <si>
    <t>дошкольных групп кратковременного пребывания детей - всего, в том числе в разрезе поселений:</t>
  </si>
  <si>
    <t>Средняя  наполняемость классов общеобразовательных  организаций:</t>
  </si>
  <si>
    <t xml:space="preserve"> в городских поселениях</t>
  </si>
  <si>
    <t xml:space="preserve"> в сельских поселениях</t>
  </si>
  <si>
    <t xml:space="preserve">Количество  общеобразовательных организаций, имеющих скоростной  доступ  в  сеть Интернет - всего, в том числе  в разрезе поселений:  </t>
  </si>
  <si>
    <t>Специальное (коррекционное) образование</t>
  </si>
  <si>
    <t>1</t>
  </si>
  <si>
    <t>Численность учащихся</t>
  </si>
  <si>
    <t>Среднее профессиональное образование</t>
  </si>
  <si>
    <t>КГБП ОУ "Таймырский колледж"</t>
  </si>
  <si>
    <t>Учреждение для детей - сирот</t>
  </si>
  <si>
    <t>Дополнительное образование</t>
  </si>
  <si>
    <t>Организации дополнительного образования детей, подведомственные Управлению образования Администрации муниципального района - всего, в том числе:</t>
  </si>
  <si>
    <t>Центры  дополнительного образования - всего, в том числе в разрезе поселений:</t>
  </si>
  <si>
    <t>Детско-юношеские спортивные  школы - всего, в том числе  в  разрезе  поселений:</t>
  </si>
  <si>
    <t>Центры туризма и творчества - всего, в том числе в разрезе поселений:</t>
  </si>
  <si>
    <t>Иные организации</t>
  </si>
  <si>
    <t>ТМКУ "Информационный методический центр"</t>
  </si>
  <si>
    <t>Количество  педагогических  работников</t>
  </si>
  <si>
    <t>КУЛЬТУРА</t>
  </si>
  <si>
    <t xml:space="preserve">Темп изменения, % </t>
  </si>
  <si>
    <t>Организаций/организаций-юридических   лиц  - всего, в том числе:</t>
  </si>
  <si>
    <t>ед./ед.</t>
  </si>
  <si>
    <t>Общедоступные  библиотеки/Общедоступные  библиотеки - юридические   лица - всего, в том числе в разрезе поселений:</t>
  </si>
  <si>
    <t>ед./ ед.</t>
  </si>
  <si>
    <t>26/3</t>
  </si>
  <si>
    <t>8/1</t>
  </si>
  <si>
    <t>1/1</t>
  </si>
  <si>
    <t>10/0</t>
  </si>
  <si>
    <t>7/1</t>
  </si>
  <si>
    <t>Книжный фонд</t>
  </si>
  <si>
    <t>тыс.экз.</t>
  </si>
  <si>
    <t>тыс.чел.</t>
  </si>
  <si>
    <t>экз.</t>
  </si>
  <si>
    <t>тыс.ед.</t>
  </si>
  <si>
    <t>22/3</t>
  </si>
  <si>
    <t>6/1</t>
  </si>
  <si>
    <t>10/1</t>
  </si>
  <si>
    <t>Количество  клубных  формирований</t>
  </si>
  <si>
    <t>Численность участников  клубных  формирований</t>
  </si>
  <si>
    <t>КГБУК "Таймырский краеведческий музей"</t>
  </si>
  <si>
    <t>Предметы общего фонда - всего, в том числе:</t>
  </si>
  <si>
    <t>тыс. ед.</t>
  </si>
  <si>
    <t>предметы основного фонда</t>
  </si>
  <si>
    <t>предметы научно-вспомогательного фонда</t>
  </si>
  <si>
    <t>КГБУК "Таймырский  Дом  народного  творчества"</t>
  </si>
  <si>
    <t>Центры народного творчества (национальных культур)/Центры народного творчества (национальных культур) - юридические  лица - всего, в том числе в разрезе поселений:</t>
  </si>
  <si>
    <t>3/1</t>
  </si>
  <si>
    <t>1/0</t>
  </si>
  <si>
    <t>100,0/х</t>
  </si>
  <si>
    <t>Информационный центр "Хатанга"</t>
  </si>
  <si>
    <t>Организации дополнительного  образования детей в сфере культуры  и  искусства</t>
  </si>
  <si>
    <t>Численность обучающихся</t>
  </si>
  <si>
    <t>2</t>
  </si>
  <si>
    <t>ФИЗИЧЕСКАЯ КУЛЬТУРА И СПОРТ</t>
  </si>
  <si>
    <t>Спортивные сооружения - всего, в том числе:</t>
  </si>
  <si>
    <t>Бассейны (ванны) - всего, в том числе в разрезе поселений:</t>
  </si>
  <si>
    <t>Стрелковые тиры - всего, в том числе в разрезе поселений:</t>
  </si>
  <si>
    <t>Лыжные базы - всего, в том числе в разрезе поселений:</t>
  </si>
  <si>
    <t>Плоскостные сооружения - всего, в том числе в разрезе поселений:</t>
  </si>
  <si>
    <t>Крытые катки с искусственным льдом - всего, в том числе в разрезе поселений:</t>
  </si>
  <si>
    <t>Детские спортивные школы - всего, в том числе в разрезе поселений:</t>
  </si>
  <si>
    <t>"Мастер спорта"</t>
  </si>
  <si>
    <t>5</t>
  </si>
  <si>
    <t>СОЦИАЛЬНАЯ ПОЛИТИКА</t>
  </si>
  <si>
    <t>количество мест</t>
  </si>
  <si>
    <t>численность обслуживаемых лиц</t>
  </si>
  <si>
    <t>Отделение временного проживания граждан пожилого возраста и инвалидов</t>
  </si>
  <si>
    <t>Отделение «Социальная гостиница»</t>
  </si>
  <si>
    <t xml:space="preserve">Отделение срочного социального обслуживания </t>
  </si>
  <si>
    <t>Численность отдельных категорий граждан, имеющих право на меры социальной поддержки</t>
  </si>
  <si>
    <t>Численность пенсионеров по возрасту, состоящих на учете в органах социальной защиты</t>
  </si>
  <si>
    <t>6</t>
  </si>
  <si>
    <t>Численность семей с детьми до 18 лет, состоящих на учете в органах социальной защиты</t>
  </si>
  <si>
    <t>семья</t>
  </si>
  <si>
    <t>7</t>
  </si>
  <si>
    <t>Численность многодетных семей с детьми до 18 лет, состоящих на учете в органах социальной защиты - всего, в том числе:</t>
  </si>
  <si>
    <t>7.1</t>
  </si>
  <si>
    <t>с тремя детьми</t>
  </si>
  <si>
    <t>7.2</t>
  </si>
  <si>
    <t>7.3</t>
  </si>
  <si>
    <t>8</t>
  </si>
  <si>
    <t>9</t>
  </si>
  <si>
    <t>Численность граждан, пользующихся мерами социальной поддержки по оплате жилья и коммунальных услуг</t>
  </si>
  <si>
    <t>ПОТРЕБИТЕЛЬСКИЙ РЫНОК</t>
  </si>
  <si>
    <t>(рублей за 1 кг, 1 л)</t>
  </si>
  <si>
    <t>г. Дудинка</t>
  </si>
  <si>
    <t>с. Хатанга</t>
  </si>
  <si>
    <t>г. Норильск</t>
  </si>
  <si>
    <t>п. Тура</t>
  </si>
  <si>
    <t>г. Красноярск</t>
  </si>
  <si>
    <t xml:space="preserve">Горох и фасоль </t>
  </si>
  <si>
    <t xml:space="preserve">Мука пшеничная </t>
  </si>
  <si>
    <t xml:space="preserve">Рис шлифованный </t>
  </si>
  <si>
    <t>Крупа гречневая-ядрица</t>
  </si>
  <si>
    <t xml:space="preserve">Пшено </t>
  </si>
  <si>
    <t>Крупа овсяная и перловая</t>
  </si>
  <si>
    <t>Крупа манная</t>
  </si>
  <si>
    <t xml:space="preserve">Хлеб и булочные изделия из пшеничной муки 1 и 2 сортов </t>
  </si>
  <si>
    <t xml:space="preserve">Хлеб ржаной, ржано-пшеничный </t>
  </si>
  <si>
    <t xml:space="preserve">Вермишель </t>
  </si>
  <si>
    <t xml:space="preserve">Картофель </t>
  </si>
  <si>
    <t xml:space="preserve">Капуста белокочанная свежая  </t>
  </si>
  <si>
    <t xml:space="preserve">Огурцы свежие </t>
  </si>
  <si>
    <t>Помидоры свежие</t>
  </si>
  <si>
    <t xml:space="preserve">Морковь </t>
  </si>
  <si>
    <t>Свекла столовая</t>
  </si>
  <si>
    <t xml:space="preserve">Лук репчатый </t>
  </si>
  <si>
    <t xml:space="preserve">Яблоки </t>
  </si>
  <si>
    <t>Апельсины</t>
  </si>
  <si>
    <t>Виноград</t>
  </si>
  <si>
    <t>Бананы</t>
  </si>
  <si>
    <t xml:space="preserve">Сахар-песок </t>
  </si>
  <si>
    <t xml:space="preserve">Карамель </t>
  </si>
  <si>
    <t xml:space="preserve">Печенье </t>
  </si>
  <si>
    <t xml:space="preserve">Говядина (кроме бескостного мяса) </t>
  </si>
  <si>
    <t xml:space="preserve">Баранина (кроме бескостного мяса) </t>
  </si>
  <si>
    <t xml:space="preserve">Свинина (кроме бескостного мяса) </t>
  </si>
  <si>
    <t xml:space="preserve">Куры (кроме куриных окорочков) </t>
  </si>
  <si>
    <t xml:space="preserve">Рыба мороженая разделанная (кроме лососевых пород) </t>
  </si>
  <si>
    <t xml:space="preserve">Сельдь соленая </t>
  </si>
  <si>
    <t>Кисломолочные продукты</t>
  </si>
  <si>
    <t xml:space="preserve">Сметана </t>
  </si>
  <si>
    <t xml:space="preserve">Масло сливочное </t>
  </si>
  <si>
    <t>Творог жирный</t>
  </si>
  <si>
    <t xml:space="preserve">Сыры сычужные твердые и мягкие </t>
  </si>
  <si>
    <t xml:space="preserve">Маргарин </t>
  </si>
  <si>
    <t xml:space="preserve">Масло подсолнечное </t>
  </si>
  <si>
    <t xml:space="preserve">Соль поваренная пищевая </t>
  </si>
  <si>
    <t xml:space="preserve">Чай черный байховый </t>
  </si>
  <si>
    <t xml:space="preserve">Перец черный (горошек) </t>
  </si>
  <si>
    <t>Индекс потребительских цен</t>
  </si>
  <si>
    <t>Темп изменения, процентные пункты</t>
  </si>
  <si>
    <t>Сводный  индекс  потребительских  цен  по  Красноярскому  краю,  в том числе:</t>
  </si>
  <si>
    <t xml:space="preserve">   на все товары, из них:</t>
  </si>
  <si>
    <t xml:space="preserve"> - продовольственные</t>
  </si>
  <si>
    <t xml:space="preserve"> - непродовольственные</t>
  </si>
  <si>
    <t>голов</t>
  </si>
  <si>
    <t>коровы - всего, в том числе в разрезе поселений:</t>
  </si>
  <si>
    <t>11.1</t>
  </si>
  <si>
    <t>крупный  рогатый  скот - всего, в том числе:</t>
  </si>
  <si>
    <t xml:space="preserve">коровы - всего, в том числе в разрезе поселений: </t>
  </si>
  <si>
    <t>11.2</t>
  </si>
  <si>
    <t>свиньи - всего, в том числе в разрезе поселений:</t>
  </si>
  <si>
    <t>11.3</t>
  </si>
  <si>
    <t>птица - всего, в том числе в разрезе поселений:</t>
  </si>
  <si>
    <t>ЖИЛИЩНО-КОММУНАЛЬНОЕ ХОЗЯЙСТВО</t>
  </si>
  <si>
    <t>№ п/п</t>
  </si>
  <si>
    <t>тыс. кв. м.</t>
  </si>
  <si>
    <t>общая площадь жилых строений</t>
  </si>
  <si>
    <t>Уровень оплаты населением коммунальных услуг от экономически обоснованных затрат</t>
  </si>
  <si>
    <t>км</t>
  </si>
  <si>
    <t xml:space="preserve"> искусственные дорожные сооружения (зимники, переправы по льду)</t>
  </si>
  <si>
    <t xml:space="preserve">Количество автобусных маршрутов - всего, в том числе:     </t>
  </si>
  <si>
    <t>4.1</t>
  </si>
  <si>
    <t>внутригородские маршруты</t>
  </si>
  <si>
    <t>4.2</t>
  </si>
  <si>
    <t>междугородние маршруты</t>
  </si>
  <si>
    <t>ПРАВОНАРУШЕНИЯ</t>
  </si>
  <si>
    <t xml:space="preserve">Количество зарегистрированных преступлений </t>
  </si>
  <si>
    <t xml:space="preserve">Количество раскрытых преступлений </t>
  </si>
  <si>
    <t>Процент раскрываемости преступлений</t>
  </si>
  <si>
    <t>в том числе тяжких и особо тяжких</t>
  </si>
  <si>
    <t>Выявлено лиц,  совершивших  преступления - всего, в том числе:</t>
  </si>
  <si>
    <t>мужчины</t>
  </si>
  <si>
    <t>женщины</t>
  </si>
  <si>
    <t>4.3</t>
  </si>
  <si>
    <t>из них несовершеннолетние граждане</t>
  </si>
  <si>
    <t>ФИНАНСЫ МУНИЦИПАЛЬНОГО РАЙОНА</t>
  </si>
  <si>
    <t>Исполнение,
%</t>
  </si>
  <si>
    <t>ДОХОДЫ</t>
  </si>
  <si>
    <t>Налоговые   доходы - всего, в том  числе:</t>
  </si>
  <si>
    <t>Налог  на прибыль</t>
  </si>
  <si>
    <t>Налог на доходы физических лиц</t>
  </si>
  <si>
    <t xml:space="preserve">Налоги  на  совокупный   доход </t>
  </si>
  <si>
    <t>Налоги  на  имущество</t>
  </si>
  <si>
    <t>Налоги на товары (работы, услуги), реализуемые на территории Российской Федерации</t>
  </si>
  <si>
    <t>Государственная   пошлина</t>
  </si>
  <si>
    <t>Неналоговые  доходы - всего, в том числе:</t>
  </si>
  <si>
    <t>Доходы  от  использования   имущества, находящегося  в  государственной  или  муниципальной   собственности</t>
  </si>
  <si>
    <t>Платежи при  пользовании  природными ресурсами</t>
  </si>
  <si>
    <t>Доходы от оказания платных услуг (работ) и компенсации затрат государства</t>
  </si>
  <si>
    <t>Доходы  от  продажи  материальных и  нематериальных   активов</t>
  </si>
  <si>
    <t>Штрафы, санкции, возмещение  ущерба</t>
  </si>
  <si>
    <t>Прочие  неналоговые  доходы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</si>
  <si>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</si>
  <si>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</si>
  <si>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</si>
  <si>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</si>
  <si>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от негосударственных организаций</t>
  </si>
  <si>
    <t>Возврат  остатков  субсидий, субвенций и иных межбюджетных трансфертов, имеющих целевое назначение, прошлых  лет</t>
  </si>
  <si>
    <t>Всего    доходов</t>
  </si>
  <si>
    <t>РАСХОДЫ</t>
  </si>
  <si>
    <t>Всего расходов, в том числе:</t>
  </si>
  <si>
    <t>Общегосударственные вопросы</t>
  </si>
  <si>
    <t>Национальная  оборона</t>
  </si>
  <si>
    <t>Национальная  безопасность  и  правоохранительная  деятельность</t>
  </si>
  <si>
    <t>Национальная   экономика</t>
  </si>
  <si>
    <t>Жилищно-коммунальное  хозяйство</t>
  </si>
  <si>
    <t>Охрана окружающей среды</t>
  </si>
  <si>
    <t>Образование</t>
  </si>
  <si>
    <t>Культура и кинематография</t>
  </si>
  <si>
    <t>Социальная  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</si>
  <si>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</si>
  <si>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</si>
  <si>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</si>
  <si>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</si>
  <si>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Профицит   бюджета (+); Дефицит   бюджета (-)</t>
  </si>
  <si>
    <t>Распределение безработных по полу</t>
  </si>
  <si>
    <t>Распределение безработных по возрасту</t>
  </si>
  <si>
    <t>16-29 лет</t>
  </si>
  <si>
    <t>старше 30 лет</t>
  </si>
  <si>
    <t>Распределение безработных по уровню образования</t>
  </si>
  <si>
    <t>высшее образование</t>
  </si>
  <si>
    <t>среднее профессиональное образование</t>
  </si>
  <si>
    <t>среднее общее образование</t>
  </si>
  <si>
    <t>основное общее образование</t>
  </si>
  <si>
    <t>не имеющие основного общего образования</t>
  </si>
  <si>
    <t>всего безработных</t>
  </si>
  <si>
    <t>16-17</t>
  </si>
  <si>
    <t>18-19</t>
  </si>
  <si>
    <t>20-24</t>
  </si>
  <si>
    <t>25-29</t>
  </si>
  <si>
    <t>30,,,</t>
  </si>
  <si>
    <t>рабочего</t>
  </si>
  <si>
    <t>служащего</t>
  </si>
  <si>
    <t>впервые</t>
  </si>
  <si>
    <t>не имеющие квал</t>
  </si>
  <si>
    <t>доходы</t>
  </si>
  <si>
    <t>налоговые доходы</t>
  </si>
  <si>
    <t>неналоговые доходы</t>
  </si>
  <si>
    <t>дотации, субсидии, субвенции бюджетам бюджетной системы Российской Федерации</t>
  </si>
  <si>
    <t>итого</t>
  </si>
  <si>
    <t>расходы</t>
  </si>
  <si>
    <t>общегосударственные вопросы</t>
  </si>
  <si>
    <t>образование</t>
  </si>
  <si>
    <t>жилищно-коммунальное хозяйство</t>
  </si>
  <si>
    <t>культура и кинематография</t>
  </si>
  <si>
    <t>социальная политика</t>
  </si>
  <si>
    <t>прочие расходы</t>
  </si>
  <si>
    <t>Итого расходов</t>
  </si>
  <si>
    <t xml:space="preserve">дотации субсидии субвенции </t>
  </si>
  <si>
    <t>исполнение</t>
  </si>
  <si>
    <t/>
  </si>
  <si>
    <t>...</t>
  </si>
  <si>
    <t>прочие</t>
  </si>
  <si>
    <t>1.30.01.24 -  на 32 рабочий день (13.08.2019)</t>
  </si>
  <si>
    <t>1.30.01.24 - 32 рабочий день (13.08.2019)</t>
  </si>
  <si>
    <t>от 372 руб. 
до 2 728 руб.</t>
  </si>
  <si>
    <t xml:space="preserve">1.33.37.01. </t>
  </si>
  <si>
    <t>Итого налоговые и неналоговые доходы</t>
  </si>
  <si>
    <t>млн.руб</t>
  </si>
  <si>
    <r>
      <t>численность обслуживаемых лиц</t>
    </r>
    <r>
      <rPr>
        <i/>
        <vertAlign val="superscript"/>
        <sz val="12"/>
        <rFont val="Times New Roman"/>
        <family val="1"/>
        <charset val="204"/>
      </rPr>
      <t>1</t>
    </r>
  </si>
  <si>
    <t>100,0/100</t>
  </si>
  <si>
    <t>Детские  школы  искусств/Детские школы искусств - юридические   лица  - всего, в том числе в разрезе поселений:</t>
  </si>
  <si>
    <t>Поголовье скота и птицы у индивидуальных предпринимателей - всего, в том числе:</t>
  </si>
  <si>
    <t>Протяженность территориальных  автомобильных  дорог - всего, в том числе:</t>
  </si>
  <si>
    <t>Кино-досуговые центры/Кино-досуговые центры - юридические   лица - всего, в том числе в разрезе поселений:</t>
  </si>
  <si>
    <t>Культурно-досуговые  центры/Культурно-досуговые центры - юридические   лица - всего, в том числе в разрезе поселений:</t>
  </si>
  <si>
    <t>3.1</t>
  </si>
  <si>
    <t>3.2</t>
  </si>
  <si>
    <r>
      <t>ЧИСЛЕННОСТЬ НАСЕЛЕНИЯ</t>
    </r>
    <r>
      <rPr>
        <vertAlign val="superscript"/>
        <sz val="14"/>
        <rFont val="Times New Roman"/>
        <family val="1"/>
        <charset val="204"/>
      </rPr>
      <t>1</t>
    </r>
  </si>
  <si>
    <r>
      <t>1</t>
    </r>
    <r>
      <rPr>
        <sz val="10"/>
        <rFont val="Times New Roman"/>
        <family val="1"/>
        <charset val="204"/>
      </rPr>
      <t>По данным Управления Федеральной службы государственной статистики по Красноярскому краю, Республике Хакасия и Республике Тыва</t>
    </r>
  </si>
  <si>
    <t>Протяженность автомобильных дорог регионального и межмуниципального  значения Красноярского края</t>
  </si>
  <si>
    <t>Численность читателей</t>
  </si>
  <si>
    <t>01.07</t>
  </si>
  <si>
    <t>01.08</t>
  </si>
  <si>
    <t>01.09</t>
  </si>
  <si>
    <t>01.11</t>
  </si>
  <si>
    <t>01.10</t>
  </si>
  <si>
    <t>01.12</t>
  </si>
  <si>
    <t>01.01</t>
  </si>
  <si>
    <t>01.02</t>
  </si>
  <si>
    <t>01.03</t>
  </si>
  <si>
    <t>01.04</t>
  </si>
  <si>
    <t>01.05</t>
  </si>
  <si>
    <t>01.06</t>
  </si>
  <si>
    <t>Педагогических  работников - всего, в том числе:</t>
  </si>
  <si>
    <t>Отделение социального обслуживания на дому</t>
  </si>
  <si>
    <t>100/х</t>
  </si>
  <si>
    <t>Организации в сфере развития единого информационного пространства в сфере культуры и туризма</t>
  </si>
  <si>
    <t>62/16</t>
  </si>
  <si>
    <r>
      <t>СЕЛЬСКОЕ ХОЗЯЙСТВО</t>
    </r>
    <r>
      <rPr>
        <b/>
        <vertAlign val="superscript"/>
        <sz val="14"/>
        <rFont val="Times New Roman"/>
        <family val="1"/>
        <charset val="204"/>
      </rPr>
      <t>1</t>
    </r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</si>
  <si>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Информация представлена по крупным и средним организациям; по организациям, не являющимся субъектами малого предпринимательства (данные Управления Федеральной службы государственной статистики по Красноярскому краю, Республике Хакасия и Республике Тыва)</t>
    </r>
  </si>
  <si>
    <t xml:space="preserve"> </t>
  </si>
  <si>
    <r>
      <t>Поголовье скота и птицы в  хозяйствах населения муниципального района - всего, в том числе:</t>
    </r>
    <r>
      <rPr>
        <b/>
        <vertAlign val="superscript"/>
        <sz val="12"/>
        <rFont val="Times New Roman"/>
        <family val="1"/>
        <charset val="204"/>
      </rPr>
      <t>1</t>
    </r>
  </si>
  <si>
    <t>физическая культура и спорт</t>
  </si>
  <si>
    <t xml:space="preserve">прочие </t>
  </si>
  <si>
    <t>Исполнение консолидированного бюджета муниципального района (млн.рублей)</t>
  </si>
  <si>
    <r>
      <t>Количество посещений</t>
    </r>
    <r>
      <rPr>
        <vertAlign val="superscript"/>
        <sz val="12"/>
        <rFont val="Times New Roman"/>
        <family val="1"/>
        <charset val="204"/>
      </rPr>
      <t>1</t>
    </r>
  </si>
  <si>
    <t>ясельного  возраста</t>
  </si>
  <si>
    <t xml:space="preserve">Количество ясельных  групп  - всего, в том числе в разрезе поселений: </t>
  </si>
  <si>
    <t>Клубные  учреждения/Клубные учреждения - юридические лица - всего, в том числе в разрезе поселений:</t>
  </si>
  <si>
    <t>Количество  дошкольных  групп - всего, в  том  числе в  разрезе поселений: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</si>
  <si>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</si>
  <si>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</si>
  <si>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</si>
  <si>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</si>
  <si>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</si>
  <si>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</si>
  <si>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</si>
  <si>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</si>
  <si>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</si>
  <si>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</si>
  <si>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</si>
  <si>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Социально-реабилитационное отделение для граждан пожилого возраста и инвалидов, детей и лиц с ограниченными возможностями</t>
  </si>
  <si>
    <t>ЗАНЯТОСТЬ НАСЕЛЕНИЯ</t>
  </si>
  <si>
    <t>на 01.01.2021</t>
  </si>
  <si>
    <t xml:space="preserve">Структура среднесписочной численности работников </t>
  </si>
  <si>
    <t>Общая   площадь - всего,</t>
  </si>
  <si>
    <t>Среднесписочная  численность  работающих  на  территории - всего,</t>
  </si>
  <si>
    <t>Объем  отгруженных товаров собственного производства, выполнено работ и услуг собственными силами - всего,</t>
  </si>
  <si>
    <r>
      <t>Среднемесячная заработная плата работающего в номинальном исчислении:</t>
    </r>
    <r>
      <rPr>
        <b/>
        <vertAlign val="superscript"/>
        <sz val="12"/>
        <rFont val="Times New Roman"/>
        <family val="1"/>
        <charset val="204"/>
      </rPr>
      <t>1</t>
    </r>
  </si>
  <si>
    <t>Среднемесячная заработная плата работающего в реальном исчислении</t>
  </si>
  <si>
    <t>Распределение безработных , в %:</t>
  </si>
  <si>
    <t>1 квартал 2021 года</t>
  </si>
  <si>
    <t>Среднесписочная численность лиц, замещающих муниципальные должности и муниципальных служащих - всего, в том числе, финансовое обеспечение которых производится за счет средств:</t>
  </si>
  <si>
    <t>Среднесписочная численность работников - всего, в том числе, финансовое обеспечение которых производится за счет средств:</t>
  </si>
  <si>
    <t>КГБОУ "Дудинская школа-интернат"</t>
  </si>
  <si>
    <t xml:space="preserve">КГКУ для детей - сирот и детей, оставшихся без попечения родителей "Дудинский детский дом" </t>
  </si>
  <si>
    <t>5/4</t>
  </si>
  <si>
    <t>2/1</t>
  </si>
  <si>
    <t>Численность населения, систематически занимающегося  физической культурой и спортом  -  всего,  в том числе в разрезе поселений:</t>
  </si>
  <si>
    <t>Доля населения, систематически занимающегося физической культурой и спортом</t>
  </si>
  <si>
    <t>КГБУ СО «Комплексный центр социального обслуживания населения «Таймырский», в том числе:</t>
  </si>
  <si>
    <t xml:space="preserve">Отделение профилактики безнадзорности и правонарушений несовершеннолетних   (с двумя группами социальной реабилитации несовершеннолетних) </t>
  </si>
  <si>
    <t>Отделение социальной помощи семье и детям (полустационарная форма)</t>
  </si>
  <si>
    <t>Таймырский Долгано-Ненецкий муниципальный район (далее – муниципальный район) находится за Полярным кругом, занимает территорию полуострова Таймыр, ряд арктических островов, северную часть Среднесибирского плоскогорья и является сухопутной территорией Арктической зоны Российской Федерации. Муниципальный район входит в состав Красноярского края, его площадь занимает - 37,2% территории Красноярского края.</t>
  </si>
  <si>
    <t>На территории муниципального района расположено 27 населенных пунктов, 25 из которых сельские. Административным центром муниципального района является город Дудинка, в котором расположен один из крупнейших морских и речных портов Сибири.</t>
  </si>
  <si>
    <r>
      <t>крупный  рогатый  скот - всего, в том числе:</t>
    </r>
    <r>
      <rPr>
        <vertAlign val="superscript"/>
        <sz val="12"/>
        <rFont val="Times New Roman"/>
        <family val="1"/>
        <charset val="204"/>
      </rPr>
      <t>2</t>
    </r>
  </si>
  <si>
    <t>2021 год</t>
  </si>
  <si>
    <t>Поливитамины с макро- и микроэлементами, 10 шт.</t>
  </si>
  <si>
    <t xml:space="preserve">Яйца куриные, 10 шт. </t>
  </si>
  <si>
    <t>Молоко питьевое цельное пастеризованное 2,5-3,2%  жирности</t>
  </si>
  <si>
    <t>184,79</t>
  </si>
  <si>
    <r>
      <t>Численность граждан, попавших в трудную жизненную ситуацию и получивших материальную помощь в органах социальной защиты населения</t>
    </r>
    <r>
      <rPr>
        <b/>
        <vertAlign val="superscript"/>
        <sz val="12"/>
        <color theme="1"/>
        <rFont val="Times New Roman"/>
        <family val="1"/>
        <charset val="204"/>
      </rPr>
      <t>1</t>
    </r>
  </si>
  <si>
    <t>21/19</t>
  </si>
  <si>
    <t>доля экспонирующихся предметов от общего числа предметов основного фонда</t>
  </si>
  <si>
    <t>1 квартал 2022 года</t>
  </si>
  <si>
    <t>10/10,60</t>
  </si>
  <si>
    <r>
      <t>сельское поселение Караул</t>
    </r>
    <r>
      <rPr>
        <i/>
        <vertAlign val="superscript"/>
        <sz val="12"/>
        <rFont val="Times New Roman"/>
        <family val="1"/>
        <charset val="204"/>
      </rPr>
      <t>1</t>
    </r>
  </si>
  <si>
    <t>Плановая наполняемость</t>
  </si>
  <si>
    <t>КГКУ для детей - сирот и детей, оставшихся без попечения родителей "Дудинский детский дом"</t>
  </si>
  <si>
    <r>
      <t>Количество культурно-досуговых  мероприятий</t>
    </r>
    <r>
      <rPr>
        <vertAlign val="superscript"/>
        <sz val="12"/>
        <rFont val="Times New Roman"/>
        <family val="1"/>
        <charset val="204"/>
      </rPr>
      <t>1</t>
    </r>
  </si>
  <si>
    <r>
      <t>Количество  культурно-досуговых  мероприятий</t>
    </r>
    <r>
      <rPr>
        <vertAlign val="superscript"/>
        <sz val="12"/>
        <rFont val="Times New Roman"/>
        <family val="1"/>
        <charset val="204"/>
      </rPr>
      <t>1</t>
    </r>
  </si>
  <si>
    <t>0/0</t>
  </si>
  <si>
    <t>Поголовье домашних северных оленей - всего, в том числе в разрезе поселений:</t>
  </si>
  <si>
    <t>на 01.01.2022</t>
  </si>
  <si>
    <t>Динамика уровня безработицы за 2022 год</t>
  </si>
  <si>
    <t>2022 год</t>
  </si>
  <si>
    <r>
      <t>"Кандидат в мастера спорта"</t>
    </r>
    <r>
      <rPr>
        <i/>
        <vertAlign val="superscript"/>
        <sz val="12"/>
        <rFont val="Times New Roman"/>
        <family val="1"/>
        <charset val="204"/>
      </rPr>
      <t>3</t>
    </r>
  </si>
  <si>
    <t xml:space="preserve">   на платные услуги населению</t>
  </si>
  <si>
    <t>за 2021 год</t>
  </si>
  <si>
    <t>на 2022 год</t>
  </si>
  <si>
    <t>ДОРОЖНОЕ ХОЗЯЙСТВО</t>
  </si>
  <si>
    <t>асфальтобетонное - всего, в том числе в разрезе поселений:</t>
  </si>
  <si>
    <t>муниципальный район</t>
  </si>
  <si>
    <t>щебеночное - всего, в том числе в разрезе поселений:</t>
  </si>
  <si>
    <t>грунтовое - всего, в том числе в разрезе поселений:</t>
  </si>
  <si>
    <t>по типам покрытия:</t>
  </si>
  <si>
    <t>План на 2022 год</t>
  </si>
  <si>
    <t>логопедических  норматив/факт</t>
  </si>
  <si>
    <r>
      <t>Выполнение  нормативов - всего, в том числе</t>
    </r>
    <r>
      <rPr>
        <b/>
        <sz val="12"/>
        <rFont val="Times New Roman"/>
        <family val="1"/>
        <charset val="204"/>
      </rPr>
      <t>:</t>
    </r>
  </si>
  <si>
    <r>
      <t>Выполнение массовых разрядов</t>
    </r>
    <r>
      <rPr>
        <i/>
        <vertAlign val="superscript"/>
        <sz val="12"/>
        <rFont val="Times New Roman"/>
        <family val="1"/>
        <charset val="204"/>
      </rPr>
      <t>4</t>
    </r>
  </si>
  <si>
    <t>с четырьмя детьми</t>
  </si>
  <si>
    <t>с пятью детьми и более</t>
  </si>
  <si>
    <t>Эксплуатируемый   жилищный  фонд - всего, в  том  числе:</t>
  </si>
  <si>
    <t>Количество организаций, осуществляющих оказание услуг по водо-, тепло-, электроснабжению, водоотведению</t>
  </si>
  <si>
    <t>5.1</t>
  </si>
  <si>
    <t>по водо-, теплоснабжению, водоотведению</t>
  </si>
  <si>
    <t>5.2</t>
  </si>
  <si>
    <t>по электроснабжению</t>
  </si>
  <si>
    <t>общая площадь общежитий</t>
  </si>
  <si>
    <t>3. Трудовые ресурсы……………………………………………………………………………………………………….…..</t>
  </si>
  <si>
    <t xml:space="preserve">1. Площадь муниципального района…………………………………………………………………………………….….. </t>
  </si>
  <si>
    <t>ПРОИЗВОДСТВЕННАЯ ДЕЯТЕЛЬНОСТЬ И УСЛУГИ</t>
  </si>
  <si>
    <t>5. Уровень жизни населения……………………………………………………………………………………………….</t>
  </si>
  <si>
    <t>7. Потребительский рынок…………………………………………………………………………………………………</t>
  </si>
  <si>
    <t>8. Производственная деятельность и услуги………….……………………………………………………………….…</t>
  </si>
  <si>
    <t>9. Дорожное хозяйство ………………………………………………………………………………………………………</t>
  </si>
  <si>
    <t>10. Жилищно-коммунальное хозяйство……….……………………………………………………………………….....</t>
  </si>
  <si>
    <t xml:space="preserve">УРОВЕНЬ ЖИЗНИ НАСЕЛЕНИЯ </t>
  </si>
  <si>
    <t>ЧИСЛЕННОСТЬ, СРЕДНЕМЕСЯЧНАЯ ЗАРАБОТНАЯ ПЛАТА  РАБОТНИКОВ БЮДЖЕТНОЙ СФЕРЫ, ФИНАНСОВОЕ ОБЕСПЕЧЕНИЕ КОТОРЫХ ПРОИЗВОДИТСЯ ЗА СЧЕТ СРЕДСТВ МЕСТНЫХ БЮДЖЕТОВ МУНИЦИПАЛЬНОГО РАЙОНА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</si>
  <si>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Данные  Управления Федеральной службы государственной статистики по Красноярскому краю, Республике Хакасия и Республике Тыва                                    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</si>
  <si>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3"/>
        <rFont val="Times New Roman"/>
        <family val="1"/>
        <charset val="204"/>
      </rPr>
      <t>Консолидированный бюджет муниципального района объединяет бюджеты пяти муниципальных образований:
- муниципального района;
- городских поселений Дудинка и Диксон;
- сельских поселений Караул и Хатанга.</t>
    </r>
    <r>
      <rPr>
        <i/>
        <sz val="12"/>
        <rFont val="Times New Roman"/>
        <family val="1"/>
        <charset val="204"/>
      </rPr>
      <t xml:space="preserve">
</t>
    </r>
  </si>
  <si>
    <t>Фактическая  оплата  родителями  содержания 1 ребенка в дошкольной образовательной организации</t>
  </si>
  <si>
    <t>МКУ "Арктический центр культуры"</t>
  </si>
  <si>
    <t>Основные социально-экономические, финансовые показатели и показатели отраслей социальной сферы Таймырского Долгано-Ненецкого муниципального района за 1 полугодие 2022 года</t>
  </si>
  <si>
    <t>на 01.07.2021</t>
  </si>
  <si>
    <t>на 01.07.2022</t>
  </si>
  <si>
    <t>На 01.07.2021 года</t>
  </si>
  <si>
    <t>На 01.07.2022 года</t>
  </si>
  <si>
    <r>
      <t>свиньи - всего, в том числе в разрезе поселений:</t>
    </r>
    <r>
      <rPr>
        <vertAlign val="superscript"/>
        <sz val="12"/>
        <rFont val="Times New Roman"/>
        <family val="1"/>
        <charset val="204"/>
      </rPr>
      <t>3</t>
    </r>
  </si>
  <si>
    <r>
      <t>птица - всего, в том числе в разрезе поселений:</t>
    </r>
    <r>
      <rPr>
        <vertAlign val="superscript"/>
        <sz val="12"/>
        <rFont val="Times New Roman"/>
        <family val="1"/>
        <charset val="204"/>
      </rPr>
      <t>4</t>
    </r>
  </si>
  <si>
    <t>январь - июнь 2021 года к январю - июню 2020 года</t>
  </si>
  <si>
    <t>январь - июнь 2022 года к январю - июню 2021 года</t>
  </si>
  <si>
    <t>Величина  прожиточного  минимума  на  душу  населения для муниципального района (без учета ВПМ для с.п. Хатанга)</t>
  </si>
  <si>
    <t>Величина  прожиточного  минимума на  душу населения для сельского поселения Хатанга</t>
  </si>
  <si>
    <t>1138.00</t>
  </si>
  <si>
    <r>
      <rPr>
        <b/>
        <sz val="14"/>
        <color theme="1"/>
        <rFont val="Times New Roman"/>
        <family val="1"/>
        <charset val="204"/>
      </rPr>
      <t>Средние потребительские цены на социально-значимые продовольственные товары в июне 2022 года</t>
    </r>
    <r>
      <rPr>
        <b/>
        <vertAlign val="superscript"/>
        <sz val="14"/>
        <color theme="1"/>
        <rFont val="Times New Roman"/>
        <family val="1"/>
        <charset val="204"/>
      </rPr>
      <t xml:space="preserve">1   </t>
    </r>
    <r>
      <rPr>
        <b/>
        <vertAlign val="superscript"/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rgb="FFFF0000"/>
        <rFont val="Times New Roman"/>
        <family val="1"/>
        <charset val="204"/>
      </rPr>
      <t xml:space="preserve">                             </t>
    </r>
  </si>
  <si>
    <t>6. Численность, среднемесячная заработная плата работников и среднемесячный доход работников бюджетной сферы, финансовое обеспечение которых производится за счет средств местных бюджетов муниципального района…………………………………………………………………………………………………………….....…</t>
  </si>
  <si>
    <t>1 полугодие 2021 года</t>
  </si>
  <si>
    <t>1 полугодие 2022 года</t>
  </si>
  <si>
    <t>18/16,6</t>
  </si>
  <si>
    <t>10/8</t>
  </si>
  <si>
    <r>
      <t>Организаций - всего, в том числе</t>
    </r>
    <r>
      <rPr>
        <b/>
        <sz val="12"/>
        <rFont val="Times New Roman"/>
        <family val="1"/>
        <charset val="204"/>
      </rPr>
      <t xml:space="preserve">: </t>
    </r>
  </si>
  <si>
    <t>100,0/103,8</t>
  </si>
  <si>
    <t>95,5/102,1</t>
  </si>
  <si>
    <t>100,0/94,3</t>
  </si>
  <si>
    <t>100,0/80</t>
  </si>
  <si>
    <t>ясельных  норматив/факт</t>
  </si>
  <si>
    <r>
      <t>город Дудинка</t>
    </r>
    <r>
      <rPr>
        <i/>
        <vertAlign val="superscript"/>
        <sz val="12"/>
        <rFont val="Times New Roman"/>
        <family val="1"/>
        <charset val="204"/>
      </rPr>
      <t>6</t>
    </r>
  </si>
  <si>
    <r>
      <t>группы ЗПР норматив/факт</t>
    </r>
    <r>
      <rPr>
        <i/>
        <vertAlign val="superscript"/>
        <sz val="12"/>
        <rFont val="Times New Roman"/>
        <family val="1"/>
        <charset val="204"/>
      </rPr>
      <t>3</t>
    </r>
  </si>
  <si>
    <r>
      <t>сельское поселение Хатанга</t>
    </r>
    <r>
      <rPr>
        <i/>
        <vertAlign val="superscript"/>
        <sz val="12"/>
        <rFont val="Times New Roman"/>
        <family val="1"/>
        <charset val="204"/>
      </rPr>
      <t>4</t>
    </r>
  </si>
  <si>
    <r>
      <t>сельское поселение Караул</t>
    </r>
    <r>
      <rPr>
        <i/>
        <vertAlign val="superscript"/>
        <sz val="12"/>
        <rFont val="Times New Roman"/>
        <family val="1"/>
        <charset val="204"/>
      </rPr>
      <t>5</t>
    </r>
  </si>
  <si>
    <t xml:space="preserve">на 01.07.2021 </t>
  </si>
  <si>
    <t>на 
01.07.2021</t>
  </si>
  <si>
    <t>на 
01.07.2022</t>
  </si>
  <si>
    <t>сравнивать с данными на сайте Интерактивный портал агентства труда и занятости населения Красноярского края</t>
  </si>
  <si>
    <t>ссылка</t>
  </si>
  <si>
    <t>https://trud.krskstate.ru/Documents/Detail/bce4aa56-db9a-4cc4-a787-089f11a44f96/</t>
  </si>
  <si>
    <t>Книговыдача</t>
  </si>
  <si>
    <r>
      <t>Численность посетителей, участвующих  в  культурно-досуговых мероприятиях</t>
    </r>
    <r>
      <rPr>
        <vertAlign val="superscript"/>
        <sz val="12"/>
        <rFont val="Times New Roman"/>
        <family val="1"/>
        <charset val="204"/>
      </rPr>
      <t>1</t>
    </r>
  </si>
  <si>
    <t>Количество  культурно-досуговых  мероприятий</t>
  </si>
  <si>
    <r>
      <t>Численность  посетителей, участвующих  в  культурно-досуговых   мероприятиях</t>
    </r>
    <r>
      <rPr>
        <vertAlign val="superscript"/>
        <sz val="12"/>
        <rFont val="Times New Roman"/>
        <family val="1"/>
        <charset val="204"/>
      </rPr>
      <t>3</t>
    </r>
  </si>
  <si>
    <t>Количество  сеансов</t>
  </si>
  <si>
    <t>Количество культурно-досуговых  мероприятий</t>
  </si>
  <si>
    <r>
      <t>Спортзалы - всего, в том числе в разрезе поселений</t>
    </r>
    <r>
      <rPr>
        <sz val="12"/>
        <rFont val="Times New Roman"/>
        <family val="1"/>
        <charset val="204"/>
      </rPr>
      <t>:</t>
    </r>
  </si>
  <si>
    <r>
      <t>сельское поселение Хатанга</t>
    </r>
    <r>
      <rPr>
        <i/>
        <vertAlign val="superscript"/>
        <sz val="12"/>
        <rFont val="Times New Roman"/>
        <family val="1"/>
        <charset val="204"/>
      </rPr>
      <t>2</t>
    </r>
  </si>
  <si>
    <r>
      <t>основных - всего, в том числе в разрезе поселений</t>
    </r>
    <r>
      <rPr>
        <vertAlign val="superscript"/>
        <sz val="12"/>
        <rFont val="Times New Roman"/>
        <family val="1"/>
        <charset val="204"/>
      </rPr>
      <t>6</t>
    </r>
    <r>
      <rPr>
        <sz val="12"/>
        <rFont val="Times New Roman"/>
        <family val="1"/>
        <charset val="204"/>
      </rPr>
      <t>:</t>
    </r>
  </si>
  <si>
    <r>
      <t>начальных - всего, в том числе в разрезе поселений</t>
    </r>
    <r>
      <rPr>
        <vertAlign val="superscript"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>:</t>
    </r>
  </si>
  <si>
    <r>
      <t>Численность участников  клубных  формирований</t>
    </r>
    <r>
      <rPr>
        <vertAlign val="superscript"/>
        <sz val="12"/>
        <rFont val="Times New Roman"/>
        <family val="1"/>
        <charset val="204"/>
      </rPr>
      <t>2</t>
    </r>
  </si>
  <si>
    <t>Удельный вес населения, участвующего в культурно-досуговых мероприятиях</t>
  </si>
  <si>
    <t xml:space="preserve">Производство  основных видов продукции </t>
  </si>
  <si>
    <t>Сельское, лесное хозяйство, охота, рыболовство и рыбоводство (А):</t>
  </si>
  <si>
    <t>1.1.1</t>
  </si>
  <si>
    <t>производство скота и птицы на убой (в живом весе)</t>
  </si>
  <si>
    <t>тыс. тонн</t>
  </si>
  <si>
    <t>1.1.2</t>
  </si>
  <si>
    <t>производство молока</t>
  </si>
  <si>
    <t>1.1.3</t>
  </si>
  <si>
    <t>производство яиц</t>
  </si>
  <si>
    <t>млн штук</t>
  </si>
  <si>
    <t>Добыча полезных ископаемых (В):</t>
  </si>
  <si>
    <t>1.2.1</t>
  </si>
  <si>
    <t>уголь бурый рядовой (лигнит)</t>
  </si>
  <si>
    <t>1.2.2</t>
  </si>
  <si>
    <t>нефть сырая</t>
  </si>
  <si>
    <t>1.2.3</t>
  </si>
  <si>
    <t>конденсат газовый нестабильный</t>
  </si>
  <si>
    <t>1.2.4</t>
  </si>
  <si>
    <t>газ природный и попутный</t>
  </si>
  <si>
    <t>млн. куб. м.</t>
  </si>
  <si>
    <t>1.2.5</t>
  </si>
  <si>
    <t>пески, гранулы, крошка и порошок, галька, гравий, щебень, ПГС, смеси шлака</t>
  </si>
  <si>
    <t>тыс. куб. м.</t>
  </si>
  <si>
    <t>Обрабатывающие производства (С):</t>
  </si>
  <si>
    <t>1.3.1</t>
  </si>
  <si>
    <t>рыба переработанная и консервированная, ракообразные и моллюски</t>
  </si>
  <si>
    <t>1.3.2</t>
  </si>
  <si>
    <t>изделия хлебобулочные недлительного хранения</t>
  </si>
  <si>
    <t>Обеспечение электрической энергией, газом, паром; кондиционирование воздуха (D)</t>
  </si>
  <si>
    <t>1.4.1</t>
  </si>
  <si>
    <t>млн. КВт.ч</t>
  </si>
  <si>
    <t>млн. Квт.ч</t>
  </si>
  <si>
    <t>1.4.2</t>
  </si>
  <si>
    <t xml:space="preserve">пар и горячая вода </t>
  </si>
  <si>
    <t>тыс. Гкал</t>
  </si>
  <si>
    <t xml:space="preserve">  электроэнергия</t>
  </si>
  <si>
    <t>Фактическое исполнение бюджета на 01.07.2022</t>
  </si>
  <si>
    <t>Структура доходов консолидированного бюджета муниципального района за 1 полугодие 2022 года (исполнение), в %</t>
  </si>
  <si>
    <t>Структура расходов консолидированного бюджета муниципального района за 1 полугодие 2022 года (исполнение), в %</t>
  </si>
  <si>
    <t>за 1 полугодие 2022 года, в %</t>
  </si>
  <si>
    <t>за 1 полугодие 2021 года, в %</t>
  </si>
  <si>
    <t>На 01.07.2021</t>
  </si>
  <si>
    <t>На 01.07.2022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</si>
  <si>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По данным  Управления  по  делам  коренных  малочисленных  народов  Таймыра  и вопросам  сельского и  промыслового  хозяйства  Администрации  муниципального района в части организаций, осуществляющих хозяйственную деятельность</t>
    </r>
  </si>
  <si>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>Снижение показателя обусловлено закрытием группы ясельного возраста в ТМК ОУ "Катырыкская начальная школа-детский сад"</t>
    </r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</si>
  <si>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Увеличение значений показателей связано с частичной отменой ограничений по недопущению распространения новой коронавирусной инфекции на территории муниципального района, вследствие чего началось восстановление штатного функционирования организаций культуры, проведение культурно-досуговых и иных мероприятий.  </t>
    </r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</si>
  <si>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Увеличение показателя связано с созданием нового клубного формирования "Этноволонтер"</t>
    </r>
  </si>
  <si>
    <t>В дошкольных образовательных организациях - всего, в том числе в разрезе поселений:</t>
  </si>
  <si>
    <t>В общеобразовательных организациях - всего, в том числе в разрезе поселений:</t>
  </si>
  <si>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Снижение показателя обусловлено отсутствием в отчетном периоде крупных выездных мероприятий. В аналогичном периоде 2021 года высокий показатель обусловлен организацией выездной выставки в ТК"Арена" в г. Норильске </t>
    </r>
  </si>
  <si>
    <t>Численность населения, состоящего на учете в органах социальной защиты</t>
  </si>
  <si>
    <t>Удельный вес отдельных категорий граждан, фактически пользующихся мерами социальной поддержки, от числа отдельных категорий граждан, имеющих право на меры социальной поддержки</t>
  </si>
  <si>
    <r>
      <t>Численность  посетителей, участвующих  в  культурно-досуговых   мероприятиях</t>
    </r>
    <r>
      <rPr>
        <vertAlign val="superscript"/>
        <sz val="12"/>
        <rFont val="Times New Roman"/>
        <family val="1"/>
        <charset val="204"/>
      </rPr>
      <t>4</t>
    </r>
  </si>
  <si>
    <r>
      <t>Другие  спортсооружения (нестандартные) - всего, в том числе в разрезе поселений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:</t>
    </r>
  </si>
  <si>
    <r>
      <t>город Дудинка</t>
    </r>
    <r>
      <rPr>
        <i/>
        <vertAlign val="superscript"/>
        <sz val="12"/>
        <rFont val="Times New Roman"/>
        <family val="1"/>
        <charset val="204"/>
      </rPr>
      <t>2</t>
    </r>
  </si>
  <si>
    <t>01.07.2022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</si>
  <si>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Информация  представлена  по  крупным  и  средним организациям; по  организациям, не  являющимся  субъектами  малого предпринимательства,  средняя  численность  которых  не  превышает 15  человек; по  территориально-обособленным  подразделениям  крупных и  средних  организаций (данные Управления Федеральной службы государственной статистики по Красноярскому краю, Республике Хакасия и Республике Тыва) </t>
    </r>
    <r>
      <rPr>
        <i/>
        <sz val="12"/>
        <rFont val="Times New Roman"/>
        <family val="1"/>
        <charset val="204"/>
      </rPr>
      <t xml:space="preserve">          </t>
    </r>
  </si>
  <si>
    <t>"..."- данные не приводятся ввиду того, что по данному виду экономической деятельности отчетность представлена одним производителем,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"Об официальном статистическом учете и системе государственной статистики в Российской Федерации" (п. 1 и п. 5 ст. 4)</t>
  </si>
  <si>
    <t xml:space="preserve"> (1.33.61.1)</t>
  </si>
  <si>
    <t>(1.33.61.1)</t>
  </si>
  <si>
    <t>СЕВЕРНЫЙ ЗАВОЗ</t>
  </si>
  <si>
    <t>потребность на отопительный
 сезон</t>
  </si>
  <si>
    <t>% 
выполнения поставки</t>
  </si>
  <si>
    <t>Каменный уголь, в том числе для:</t>
  </si>
  <si>
    <t>тн</t>
  </si>
  <si>
    <t>населения, проживающего в домах с печным отоплением</t>
  </si>
  <si>
    <t>учреждений социальной сферы (образовательные учреждения)</t>
  </si>
  <si>
    <t xml:space="preserve">учреждений культуры и административных зданий, администраций поселений (территориальных отделов) </t>
  </si>
  <si>
    <t>Топливно-энергетические ресурсы для нужд предприятий жилищно-коммунального хозяйства:</t>
  </si>
  <si>
    <t>каменный уголь</t>
  </si>
  <si>
    <t>дизельное топливо</t>
  </si>
  <si>
    <t>нефть</t>
  </si>
  <si>
    <t>технические масла</t>
  </si>
  <si>
    <t>Керосин для лиц из числа коренных малочисленных народов Севера, осуществляющих традиционные виды хозяйственной деятельности</t>
  </si>
  <si>
    <r>
      <t>ТРУДОВЫЕ РЕСУРСЫ</t>
    </r>
    <r>
      <rPr>
        <b/>
        <vertAlign val="superscript"/>
        <sz val="14"/>
        <rFont val="Times New Roman"/>
        <family val="1"/>
        <charset val="204"/>
      </rPr>
      <t>1</t>
    </r>
  </si>
  <si>
    <t>Доля ветхого и аварийного жилищного фонда всех форм собственности</t>
  </si>
  <si>
    <t>21/19,4</t>
  </si>
  <si>
    <r>
      <t>Дошкольные образовательные организации - всего, в том числе в разрезе поселений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: </t>
    </r>
  </si>
  <si>
    <r>
      <t>Списочная  численность детей, посещающих дошкольные образовательные организации - всего, в том числе в разрезе поселений</t>
    </r>
    <r>
      <rPr>
        <b/>
        <sz val="12"/>
        <rFont val="Times New Roman"/>
        <family val="1"/>
        <charset val="204"/>
      </rPr>
      <t>:</t>
    </r>
  </si>
  <si>
    <r>
      <t>Объекты городской и рекреационной инфраструктуры, приспособленные для  занятий физической культурой и спортом – всего, в том числе в разрезе поселений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:</t>
    </r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</si>
  <si>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Снижение поголовья обусловлено забоем </t>
    </r>
  </si>
  <si>
    <t>11. Северный завоз……...……………………………………………………………………………………………….</t>
  </si>
  <si>
    <t>12. Сельское хозяйство……...……………………………………………………………………………………………….</t>
  </si>
  <si>
    <t>13. Образование………………………………………………………………………………………………………………</t>
  </si>
  <si>
    <t>14. Культура………..…………………………………………………………………………………………………………</t>
  </si>
  <si>
    <t>15. Физическая культура и спорт…………………………….……………………………………………………….…....</t>
  </si>
  <si>
    <t>16. Социальная политика….………..…………………………………………………………………………………...…</t>
  </si>
  <si>
    <t>17. Правонарушения…....…..….……………………………………………………………………………………………….</t>
  </si>
  <si>
    <t>18. Финансы муниципального района……………………………………………………………………………………….</t>
  </si>
  <si>
    <t>в 2,7 раза</t>
  </si>
  <si>
    <t>в 4,8 раза</t>
  </si>
  <si>
    <t>в 11,5 раза</t>
  </si>
  <si>
    <t>в 2,9 раза</t>
  </si>
  <si>
    <t>в 2,1 раза</t>
  </si>
  <si>
    <t>в 4,5 раза</t>
  </si>
  <si>
    <t>Прочее</t>
  </si>
  <si>
    <t>Сумма:</t>
  </si>
  <si>
    <t>Доля:</t>
  </si>
  <si>
    <t>Прочее: C+G+I+J+K+L+F66</t>
  </si>
  <si>
    <t>Прочее: C+G+I+J+K+L+I24</t>
  </si>
  <si>
    <t>завезено топлива по состоянию на 01.07.2022</t>
  </si>
  <si>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>Снижение показателя обусловлено отсутствием в отчетном периоде крупных выездных мероприятий. В аналогичном периоде 2021 года высокий показатель обусловлен участием специалистов МБУК "Городской Центр Народного творчества" в Международной туристической выставке-ярмарке "Енисей" в г. Красноярск, а так же в XI Международном фестивале "Российско-китайская ярмарка культуры и искусства" в г. Благовещенск</t>
    </r>
  </si>
  <si>
    <t>в 3,7 раза</t>
  </si>
  <si>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>Увеличению поголовья способствовало приобретение инкубаторов</t>
    </r>
  </si>
  <si>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Увеличение поголовья обусловлено получением приплода   </t>
    </r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</si>
  <si>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Снижение показателя обусловлено реорганизацией ТМК ДОУ "Караульский детский сад" путем присоединения к ТМК ОУ "Караульская средняя школа-интернат"      </t>
    </r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</si>
  <si>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Снижение показателя обусловлено снижением численности детей, посещающих дошкольные образовательные организации, в связи с миграцией населения </t>
    </r>
  </si>
  <si>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Снижение фактического показателя обусловлено снижением фактической численности воспитанников дошкольного возраста, имеющих задержку психического развития, в группах для детей с задержкой психического развития</t>
    </r>
  </si>
  <si>
    <r>
      <rPr>
        <vertAlign val="superscript"/>
        <sz val="10"/>
        <rFont val="Times New Roman"/>
        <family val="1"/>
        <charset val="204"/>
      </rPr>
      <t>5</t>
    </r>
    <r>
      <rPr>
        <sz val="9"/>
        <rFont val="Times New Roman"/>
        <family val="1"/>
        <charset val="204"/>
      </rPr>
      <t>Уменьшение численности учащихся обусловлено миграцией населения</t>
    </r>
  </si>
  <si>
    <r>
      <rPr>
        <vertAlign val="superscript"/>
        <sz val="10"/>
        <rFont val="Times New Roman"/>
        <family val="1"/>
        <charset val="204"/>
      </rPr>
      <t>6</t>
    </r>
    <r>
      <rPr>
        <sz val="9"/>
        <rFont val="Times New Roman"/>
        <family val="1"/>
        <charset val="204"/>
      </rPr>
      <t>Увеличение численности учащихся обусловлено демографическими и миграционными процессами</t>
    </r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</si>
  <si>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Увеличение значения показателя обусловлено введением 1 площадки с тренажерами в с. Караул</t>
    </r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</si>
  <si>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Меры социальной поддержки носят заявительный характер</t>
    </r>
  </si>
  <si>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Снижение значения показателя обусловлено </t>
    </r>
    <r>
      <rPr>
        <sz val="10"/>
        <color theme="1"/>
        <rFont val="Times New Roman"/>
        <family val="1"/>
        <charset val="204"/>
      </rPr>
      <t>условиями подачи документов в Комиссию по вопросам присвоения массовых разрядов - документы подаются в течение 3 месяцев со дня выполнения спортсменом норм и/или требований и условий их выполнения, предусмотренных Единой всероссийской спортивной классификацией</t>
    </r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</si>
  <si>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Увеличение значения показателя обусловлено вводом в эксплуатацию 2 горнолыжных трасс Горнолыжного склона "КАЙА" - "Основная-380" и "Учебная-180"
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Увеличение значения показателя  обусловлено технической подготовкой спортсменов и возможностью принять участие в соревнованиях краевого уровня</t>
    </r>
  </si>
  <si>
    <r>
      <t>городское поселение Диксон</t>
    </r>
    <r>
      <rPr>
        <i/>
        <vertAlign val="superscript"/>
        <sz val="12"/>
        <rFont val="Times New Roman"/>
        <family val="1"/>
        <charset val="204"/>
      </rPr>
      <t>7</t>
    </r>
  </si>
  <si>
    <r>
      <rPr>
        <vertAlign val="superscript"/>
        <sz val="10"/>
        <rFont val="Times New Roman"/>
        <family val="1"/>
        <charset val="204"/>
      </rPr>
      <t>8</t>
    </r>
    <r>
      <rPr>
        <sz val="9"/>
        <rFont val="Times New Roman"/>
        <family val="1"/>
        <charset val="204"/>
      </rPr>
      <t>Снижение показателя обусловлено снижением фактической численности детей в группах кратковременного пребывания</t>
    </r>
  </si>
  <si>
    <r>
      <t>город Дудинка</t>
    </r>
    <r>
      <rPr>
        <i/>
        <vertAlign val="superscript"/>
        <sz val="12"/>
        <rFont val="Times New Roman"/>
        <family val="1"/>
        <charset val="204"/>
      </rPr>
      <t>8</t>
    </r>
  </si>
  <si>
    <r>
      <t>сельское поселение Караул</t>
    </r>
    <r>
      <rPr>
        <i/>
        <vertAlign val="superscript"/>
        <sz val="12"/>
        <rFont val="Times New Roman"/>
        <family val="1"/>
        <charset val="204"/>
      </rPr>
      <t>9</t>
    </r>
  </si>
  <si>
    <r>
      <rPr>
        <vertAlign val="superscript"/>
        <sz val="10"/>
        <rFont val="Times New Roman"/>
        <family val="1"/>
        <charset val="204"/>
      </rPr>
      <t>9</t>
    </r>
    <r>
      <rPr>
        <sz val="9"/>
        <rFont val="Times New Roman"/>
        <family val="1"/>
        <charset val="204"/>
      </rPr>
      <t>Увеличение показателя обусловлено увеличением фактической численности детей в группах кратковременного пребывания</t>
    </r>
  </si>
  <si>
    <r>
      <rPr>
        <vertAlign val="superscript"/>
        <sz val="10"/>
        <rFont val="Times New Roman"/>
        <family val="1"/>
        <charset val="204"/>
      </rPr>
      <t>10</t>
    </r>
    <r>
      <rPr>
        <sz val="9"/>
        <rFont val="Times New Roman"/>
        <family val="1"/>
        <charset val="204"/>
      </rPr>
      <t xml:space="preserve">Снижение показателя обусловлено тем, что 12 детей-сирот и детей, оставшихся без попечения родителей, времено, на период летних каникул, переданы в другие детские дома Красноярского края   </t>
    </r>
  </si>
  <si>
    <r>
      <rPr>
        <vertAlign val="superscript"/>
        <sz val="10"/>
        <rFont val="Times New Roman"/>
        <family val="1"/>
        <charset val="204"/>
      </rPr>
      <t>7</t>
    </r>
    <r>
      <rPr>
        <sz val="9"/>
        <rFont val="Times New Roman"/>
        <family val="1"/>
        <charset val="204"/>
      </rPr>
      <t>Увеличение численности учащихся обусловлено демографическими процессами</t>
    </r>
  </si>
  <si>
    <r>
      <t>Численность детей</t>
    </r>
    <r>
      <rPr>
        <i/>
        <vertAlign val="superscript"/>
        <sz val="12"/>
        <rFont val="Times New Roman"/>
        <family val="1"/>
        <charset val="204"/>
      </rPr>
      <t xml:space="preserve">10 </t>
    </r>
  </si>
  <si>
    <r>
      <t>городское поселение Диксон</t>
    </r>
    <r>
      <rPr>
        <i/>
        <vertAlign val="superscript"/>
        <sz val="12"/>
        <rFont val="Times New Roman"/>
        <family val="1"/>
        <charset val="204"/>
      </rPr>
      <t>11</t>
    </r>
  </si>
  <si>
    <r>
      <rPr>
        <vertAlign val="superscript"/>
        <sz val="10"/>
        <rFont val="Times New Roman"/>
        <family val="1"/>
        <charset val="204"/>
      </rPr>
      <t xml:space="preserve">11 </t>
    </r>
    <r>
      <rPr>
        <sz val="10"/>
        <rFont val="Times New Roman"/>
        <family val="1"/>
        <charset val="204"/>
      </rPr>
      <t>Снижение показателя обусловлено увольнением работника по собственному желанию</t>
    </r>
  </si>
  <si>
    <t>общая площадь нежилых помещений</t>
  </si>
  <si>
    <r>
      <t>Численность  трудоустроенных  при  содействии  служб  занятости  населения</t>
    </r>
    <r>
      <rPr>
        <b/>
        <vertAlign val="superscript"/>
        <sz val="12"/>
        <rFont val="Times New Roman"/>
        <family val="1"/>
        <charset val="204"/>
      </rPr>
      <t xml:space="preserve">1 </t>
    </r>
  </si>
  <si>
    <r>
      <t>Коэффициент напряженности на регулируемом рынке труда</t>
    </r>
    <r>
      <rPr>
        <b/>
        <vertAlign val="superscript"/>
        <sz val="12"/>
        <rFont val="Times New Roman"/>
        <family val="1"/>
        <charset val="204"/>
      </rPr>
      <t>2</t>
    </r>
  </si>
  <si>
    <r>
      <t>Заменено и отремонтировано инженерных сетей - всего, в том числе</t>
    </r>
    <r>
      <rPr>
        <b/>
        <sz val="12"/>
        <rFont val="Times New Roman"/>
        <family val="1"/>
        <charset val="204"/>
      </rPr>
      <t>:</t>
    </r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</si>
  <si>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В первом полугодии 2022 года проведен капитальный ремонт крыши многоквартирного дома, расположенного по адресу г. Дудинка, ул. Дудинская, д.19</t>
    </r>
  </si>
  <si>
    <r>
      <t>Количество многоквартирных домов, в которых проведен капитальный ремонт общего имущества - всего, в том числе в разрезе поселений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:</t>
    </r>
  </si>
  <si>
    <r>
      <rPr>
        <vertAlign val="super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 xml:space="preserve">Увеличение значений показателей связано с частичной отменой ограничений по недопущению распространения новой коронавирусной инфекции на территории муниципального района, вследствие чего началось восстановление штатного функционирования организаций культуры, проведение культурно-досуговых и иных мероприятий.  </t>
    </r>
  </si>
  <si>
    <r>
      <rPr>
        <vertAlign val="superscript"/>
        <sz val="10"/>
        <rFont val="Times New Roman"/>
        <family val="1"/>
        <charset val="204"/>
      </rPr>
      <t>6</t>
    </r>
    <r>
      <rPr>
        <sz val="10"/>
        <rFont val="Times New Roman"/>
        <family val="1"/>
        <charset val="204"/>
      </rPr>
      <t xml:space="preserve">Снижение показателей связано с уходом с российского рынка зарубежных кинокомпаний, временно приостановивших продажу лицензий на новые фильмы российским кинотеатрам.    </t>
    </r>
    <r>
      <rPr>
        <sz val="10"/>
        <color theme="4"/>
        <rFont val="Times New Roman"/>
        <family val="1"/>
        <charset val="204"/>
      </rPr>
      <t xml:space="preserve"> 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</si>
  <si>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Количество культурно-досуговых  мероприятий</t>
    </r>
    <r>
      <rPr>
        <vertAlign val="superscript"/>
        <sz val="12"/>
        <rFont val="Times New Roman"/>
        <family val="1"/>
        <charset val="204"/>
      </rPr>
      <t>5</t>
    </r>
  </si>
  <si>
    <r>
      <t>Численность посетителей, участвующих в культурно-досуговых мероприятиях</t>
    </r>
    <r>
      <rPr>
        <vertAlign val="superscript"/>
        <sz val="12"/>
        <rFont val="Times New Roman"/>
        <family val="1"/>
        <charset val="204"/>
      </rPr>
      <t>5</t>
    </r>
  </si>
  <si>
    <r>
      <t>Численность зрителей</t>
    </r>
    <r>
      <rPr>
        <vertAlign val="superscript"/>
        <sz val="12"/>
        <rFont val="Times New Roman"/>
        <family val="1"/>
        <charset val="204"/>
      </rPr>
      <t>6</t>
    </r>
  </si>
  <si>
    <r>
      <t>Валовой  доход</t>
    </r>
    <r>
      <rPr>
        <vertAlign val="superscript"/>
        <sz val="12"/>
        <rFont val="Times New Roman"/>
        <family val="1"/>
        <charset val="204"/>
      </rPr>
      <t>6</t>
    </r>
  </si>
  <si>
    <r>
      <t>Численность посетителей, учавствующих в культурно-досуговых мероприятиях</t>
    </r>
    <r>
      <rPr>
        <vertAlign val="superscript"/>
        <sz val="12"/>
        <rFont val="Times New Roman"/>
        <family val="1"/>
        <charset val="204"/>
      </rPr>
      <t>6</t>
    </r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</si>
  <si>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Снижение показателя обусловлено снижением численности граждан, обратившихся в центры занятости населения за помощью в трудоустройстве и уменьшением количества заявленных работодателями вакансий </t>
    </r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</si>
  <si>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Снижение показателя обусловлено снижением численности граждан, обратившихся в центры занятости населения за помощью в трудоустройстве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</si>
</sst>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;[Red]#,##0.0"/>
    <numFmt numFmtId="167" formatCode="d/m;@"/>
    <numFmt numFmtId="168" formatCode="000000"/>
    <numFmt numFmtId="169" formatCode="0.0;[Red]0.0"/>
    <numFmt numFmtId="170" formatCode="0.0%"/>
    <numFmt numFmtId="171" formatCode="[$-10419]###\ ###\ ###\ ###\ ##0.00"/>
    <numFmt numFmtId="172" formatCode="[$-10419]#,##0.00"/>
    <numFmt numFmtId="173" formatCode="_-* #,##0&quot;р.&quot;_-;\-* #,##0&quot;р.&quot;_-;_-* &quot;-&quot;&quot;р.&quot;_-;_-@_-"/>
    <numFmt numFmtId="174" formatCode="_-* #,##0_р_._-;\-* #,##0_р_._-;_-* &quot;-&quot;_р_._-;_-@_-"/>
    <numFmt numFmtId="175" formatCode="_-* #,##0.00&quot;р.&quot;_-;\-* #,##0.00&quot;р.&quot;_-;_-* &quot;-&quot;??&quot;р.&quot;_-;_-@_-"/>
    <numFmt numFmtId="176" formatCode="_-* #,##0.00_р_._-;\-* #,##0.00_р_._-;_-* &quot;-&quot;??_р_._-;_-@_-"/>
    <numFmt numFmtId="177" formatCode="#,##0.000"/>
  </numFmts>
  <fonts count="13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25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Helv"/>
    </font>
    <font>
      <i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0"/>
      <color rgb="FFFF0000"/>
      <name val="Times New Roman"/>
      <family val="1"/>
      <charset val="204"/>
    </font>
    <font>
      <vertAlign val="superscript"/>
      <sz val="10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i/>
      <sz val="9"/>
      <color rgb="FFFF000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rgb="FF00B050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color rgb="FF00B05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Calibri"/>
      <family val="2"/>
      <charset val="204"/>
    </font>
    <font>
      <b/>
      <sz val="10"/>
      <color rgb="FF7030A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i/>
      <sz val="10"/>
      <color rgb="FF0070C0"/>
      <name val="Arial Cyr"/>
      <charset val="204"/>
    </font>
    <font>
      <b/>
      <i/>
      <sz val="10"/>
      <name val="Arial Cyr"/>
      <charset val="204"/>
    </font>
    <font>
      <b/>
      <sz val="16"/>
      <color rgb="FFFF0000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rgb="FF006100"/>
      <name val="Arial Cyr"/>
      <family val="2"/>
      <charset val="204"/>
    </font>
    <font>
      <sz val="10"/>
      <color rgb="FFFA7D00"/>
      <name val="Arial Cyr"/>
      <family val="2"/>
      <charset val="204"/>
    </font>
    <font>
      <i/>
      <sz val="10"/>
      <color rgb="FF7F7F7F"/>
      <name val="Arial Cyr"/>
      <family val="2"/>
      <charset val="204"/>
    </font>
    <font>
      <sz val="10"/>
      <color rgb="FF9C0006"/>
      <name val="Arial Cyr"/>
      <family val="2"/>
      <charset val="204"/>
    </font>
    <font>
      <sz val="10"/>
      <color rgb="FF9C6500"/>
      <name val="Arial Cyr"/>
      <family val="2"/>
      <charset val="204"/>
    </font>
    <font>
      <b/>
      <sz val="18"/>
      <color theme="3"/>
      <name val="Cambria"/>
      <family val="2"/>
      <charset val="204"/>
    </font>
    <font>
      <b/>
      <sz val="11"/>
      <color theme="3"/>
      <name val="Arial Cyr"/>
      <family val="2"/>
      <charset val="204"/>
    </font>
    <font>
      <b/>
      <sz val="13"/>
      <color theme="3"/>
      <name val="Arial Cyr"/>
      <family val="2"/>
      <charset val="204"/>
    </font>
    <font>
      <b/>
      <sz val="15"/>
      <color theme="3"/>
      <name val="Arial Cyr"/>
      <family val="2"/>
      <charset val="204"/>
    </font>
    <font>
      <b/>
      <sz val="10"/>
      <color rgb="FFFA7D00"/>
      <name val="Arial Cyr"/>
      <family val="2"/>
      <charset val="204"/>
    </font>
    <font>
      <b/>
      <sz val="10"/>
      <color rgb="FF3F3F3F"/>
      <name val="Arial Cyr"/>
      <family val="2"/>
      <charset val="204"/>
    </font>
    <font>
      <sz val="10"/>
      <color rgb="FF3F3F76"/>
      <name val="Arial Cyr"/>
      <family val="2"/>
      <charset val="204"/>
    </font>
    <font>
      <sz val="12"/>
      <color theme="1"/>
      <name val="Times New Roman"/>
      <family val="1"/>
      <charset val="204"/>
    </font>
    <font>
      <sz val="7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7"/>
      <name val="Arial"/>
      <family val="2"/>
      <charset val="204"/>
    </font>
    <font>
      <sz val="5"/>
      <color rgb="FF000000"/>
      <name val="Arial"/>
      <family val="2"/>
      <charset val="204"/>
    </font>
    <font>
      <sz val="7"/>
      <color rgb="FF000000"/>
      <name val="Times New Roman"/>
      <family val="1"/>
      <charset val="204"/>
    </font>
    <font>
      <b/>
      <sz val="12"/>
      <name val="Arial Cyr"/>
      <charset val="204"/>
    </font>
    <font>
      <sz val="9"/>
      <name val="Times New Roman"/>
      <family val="1"/>
      <charset val="204"/>
    </font>
    <font>
      <i/>
      <sz val="10"/>
      <name val="Arial Cyr"/>
      <charset val="204"/>
    </font>
    <font>
      <b/>
      <sz val="7"/>
      <color rgb="FF000000"/>
      <name val="Arial"/>
      <family val="2"/>
      <charset val="204"/>
    </font>
    <font>
      <sz val="7"/>
      <name val="Calibri"/>
      <family val="2"/>
      <charset val="204"/>
    </font>
    <font>
      <sz val="7"/>
      <color rgb="FF000000"/>
      <name val="Courier New"/>
      <family val="3"/>
      <charset val="204"/>
    </font>
    <font>
      <sz val="12"/>
      <color rgb="FF000000"/>
      <name val="Arial"/>
      <family val="2"/>
      <charset val="204"/>
    </font>
    <font>
      <sz val="12"/>
      <name val="Calibri"/>
      <family val="2"/>
      <charset val="204"/>
    </font>
    <font>
      <b/>
      <sz val="10"/>
      <color rgb="FF000000"/>
      <name val="Arial"/>
      <family val="2"/>
      <charset val="204"/>
    </font>
    <font>
      <i/>
      <sz val="8"/>
      <name val="Times New Roman"/>
      <family val="1"/>
      <charset val="204"/>
    </font>
    <font>
      <b/>
      <sz val="10"/>
      <color rgb="FFFF0000"/>
      <name val="Arial Cyr"/>
      <charset val="204"/>
    </font>
    <font>
      <i/>
      <sz val="12"/>
      <color rgb="FFFF0000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4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indexed="10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indexed="9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0"/>
      <color theme="1"/>
      <name val="Arial"/>
      <family val="2"/>
    </font>
    <font>
      <sz val="10"/>
      <name val="Arial Cyr"/>
      <family val="2"/>
    </font>
    <font>
      <sz val="10"/>
      <color rgb="FF000000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b/>
      <sz val="26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 tint="4.9989318521683403E-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b/>
      <vertAlign val="superscript"/>
      <sz val="14"/>
      <color theme="1"/>
      <name val="Times New Roman"/>
      <family val="1"/>
      <charset val="204"/>
    </font>
    <font>
      <b/>
      <vertAlign val="superscript"/>
      <sz val="12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2"/>
      <color theme="1"/>
      <name val="Arial Cyr"/>
      <charset val="204"/>
    </font>
    <font>
      <sz val="9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67">
    <xf numFmtId="0" fontId="0" fillId="0" borderId="0"/>
    <xf numFmtId="0" fontId="24" fillId="0" borderId="0"/>
    <xf numFmtId="0" fontId="27" fillId="0" borderId="0"/>
    <xf numFmtId="0" fontId="3" fillId="0" borderId="0"/>
    <xf numFmtId="0" fontId="3" fillId="0" borderId="0"/>
    <xf numFmtId="0" fontId="39" fillId="0" borderId="0"/>
    <xf numFmtId="0" fontId="40" fillId="0" borderId="0"/>
    <xf numFmtId="0" fontId="41" fillId="0" borderId="0"/>
    <xf numFmtId="0" fontId="4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55" fillId="0" borderId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4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75" fillId="29" borderId="15" applyNumberFormat="0" applyAlignment="0" applyProtection="0"/>
    <xf numFmtId="0" fontId="74" fillId="30" borderId="16" applyNumberFormat="0" applyAlignment="0" applyProtection="0"/>
    <xf numFmtId="0" fontId="73" fillId="30" borderId="15" applyNumberFormat="0" applyAlignment="0" applyProtection="0"/>
    <xf numFmtId="175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72" fillId="0" borderId="13" applyNumberFormat="0" applyFill="0" applyAlignment="0" applyProtection="0"/>
    <xf numFmtId="0" fontId="71" fillId="0" borderId="21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62" fillId="0" borderId="20" applyNumberFormat="0" applyFill="0" applyAlignment="0" applyProtection="0"/>
    <xf numFmtId="0" fontId="61" fillId="31" borderId="18" applyNumberFormat="0" applyAlignment="0" applyProtection="0"/>
    <xf numFmtId="0" fontId="69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7" fillId="33" borderId="0" applyNumberFormat="0" applyBorder="0" applyAlignment="0" applyProtection="0"/>
    <xf numFmtId="0" fontId="66" fillId="0" borderId="0" applyNumberFormat="0" applyFill="0" applyBorder="0" applyAlignment="0" applyProtection="0"/>
    <xf numFmtId="0" fontId="3" fillId="34" borderId="19" applyNumberFormat="0" applyFont="0" applyAlignment="0" applyProtection="0"/>
    <xf numFmtId="9" fontId="3" fillId="0" borderId="0" applyFont="0" applyFill="0" applyBorder="0" applyAlignment="0" applyProtection="0"/>
    <xf numFmtId="0" fontId="65" fillId="0" borderId="17" applyNumberFormat="0" applyFill="0" applyAlignment="0" applyProtection="0"/>
    <xf numFmtId="0" fontId="63" fillId="0" borderId="0" applyNumberFormat="0" applyFill="0" applyBorder="0" applyAlignment="0" applyProtection="0"/>
    <xf numFmtId="176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64" fillId="35" borderId="0" applyNumberFormat="0" applyBorder="0" applyAlignment="0" applyProtection="0"/>
    <xf numFmtId="0" fontId="116" fillId="12" borderId="0" applyNumberFormat="0" applyBorder="0" applyAlignment="0" applyProtection="0"/>
    <xf numFmtId="0" fontId="116" fillId="6" borderId="0" applyNumberFormat="0" applyBorder="0" applyAlignment="0" applyProtection="0"/>
    <xf numFmtId="0" fontId="116" fillId="7" borderId="0" applyNumberFormat="0" applyBorder="0" applyAlignment="0" applyProtection="0"/>
    <xf numFmtId="0" fontId="116" fillId="8" borderId="0" applyNumberFormat="0" applyBorder="0" applyAlignment="0" applyProtection="0"/>
    <xf numFmtId="0" fontId="116" fillId="9" borderId="0" applyNumberFormat="0" applyBorder="0" applyAlignment="0" applyProtection="0"/>
    <xf numFmtId="0" fontId="116" fillId="10" borderId="0" applyNumberFormat="0" applyBorder="0" applyAlignment="0" applyProtection="0"/>
    <xf numFmtId="0" fontId="116" fillId="11" borderId="0" applyNumberFormat="0" applyBorder="0" applyAlignment="0" applyProtection="0"/>
    <xf numFmtId="0" fontId="116" fillId="12" borderId="0" applyNumberFormat="0" applyBorder="0" applyAlignment="0" applyProtection="0"/>
    <xf numFmtId="0" fontId="116" fillId="13" borderId="0" applyNumberFormat="0" applyBorder="0" applyAlignment="0" applyProtection="0"/>
    <xf numFmtId="0" fontId="116" fillId="14" borderId="0" applyNumberFormat="0" applyBorder="0" applyAlignment="0" applyProtection="0"/>
    <xf numFmtId="0" fontId="116" fillId="15" borderId="0" applyNumberFormat="0" applyBorder="0" applyAlignment="0" applyProtection="0"/>
    <xf numFmtId="0" fontId="116" fillId="16" borderId="0" applyNumberFormat="0" applyBorder="0" applyAlignment="0" applyProtection="0"/>
    <xf numFmtId="0" fontId="116" fillId="17" borderId="0" applyNumberFormat="0" applyBorder="0" applyAlignment="0" applyProtection="0"/>
    <xf numFmtId="0" fontId="115" fillId="18" borderId="0" applyNumberFormat="0" applyBorder="0" applyAlignment="0" applyProtection="0"/>
    <xf numFmtId="0" fontId="115" fillId="4" borderId="0" applyNumberFormat="0" applyBorder="0" applyAlignment="0" applyProtection="0"/>
    <xf numFmtId="0" fontId="115" fillId="19" borderId="0" applyNumberFormat="0" applyBorder="0" applyAlignment="0" applyProtection="0"/>
    <xf numFmtId="0" fontId="115" fillId="20" borderId="0" applyNumberFormat="0" applyBorder="0" applyAlignment="0" applyProtection="0"/>
    <xf numFmtId="0" fontId="115" fillId="21" borderId="0" applyNumberFormat="0" applyBorder="0" applyAlignment="0" applyProtection="0"/>
    <xf numFmtId="0" fontId="115" fillId="22" borderId="0" applyNumberFormat="0" applyBorder="0" applyAlignment="0" applyProtection="0"/>
    <xf numFmtId="0" fontId="115" fillId="23" borderId="0" applyNumberFormat="0" applyBorder="0" applyAlignment="0" applyProtection="0"/>
    <xf numFmtId="0" fontId="115" fillId="24" borderId="0" applyNumberFormat="0" applyBorder="0" applyAlignment="0" applyProtection="0"/>
    <xf numFmtId="0" fontId="115" fillId="25" borderId="0" applyNumberFormat="0" applyBorder="0" applyAlignment="0" applyProtection="0"/>
    <xf numFmtId="0" fontId="115" fillId="26" borderId="0" applyNumberFormat="0" applyBorder="0" applyAlignment="0" applyProtection="0"/>
    <xf numFmtId="0" fontId="115" fillId="27" borderId="0" applyNumberFormat="0" applyBorder="0" applyAlignment="0" applyProtection="0"/>
    <xf numFmtId="0" fontId="115" fillId="28" borderId="0" applyNumberFormat="0" applyBorder="0" applyAlignment="0" applyProtection="0"/>
    <xf numFmtId="0" fontId="107" fillId="29" borderId="15" applyNumberFormat="0" applyAlignment="0" applyProtection="0"/>
    <xf numFmtId="0" fontId="108" fillId="30" borderId="16" applyNumberFormat="0" applyAlignment="0" applyProtection="0"/>
    <xf numFmtId="0" fontId="109" fillId="30" borderId="15" applyNumberFormat="0" applyAlignment="0" applyProtection="0"/>
    <xf numFmtId="0" fontId="116" fillId="10" borderId="0" applyNumberFormat="0" applyBorder="0" applyAlignment="0" applyProtection="0"/>
    <xf numFmtId="0" fontId="116" fillId="9" borderId="0" applyNumberFormat="0" applyBorder="0" applyAlignment="0" applyProtection="0"/>
    <xf numFmtId="0" fontId="101" fillId="0" borderId="13" applyNumberFormat="0" applyFill="0" applyAlignment="0" applyProtection="0"/>
    <xf numFmtId="0" fontId="102" fillId="0" borderId="21" applyNumberFormat="0" applyFill="0" applyAlignment="0" applyProtection="0"/>
    <xf numFmtId="0" fontId="103" fillId="0" borderId="14" applyNumberFormat="0" applyFill="0" applyAlignment="0" applyProtection="0"/>
    <xf numFmtId="0" fontId="103" fillId="0" borderId="0" applyNumberFormat="0" applyFill="0" applyBorder="0" applyAlignment="0" applyProtection="0"/>
    <xf numFmtId="0" fontId="114" fillId="0" borderId="20" applyNumberFormat="0" applyFill="0" applyAlignment="0" applyProtection="0"/>
    <xf numFmtId="0" fontId="113" fillId="31" borderId="18" applyNumberFormat="0" applyAlignment="0" applyProtection="0"/>
    <xf numFmtId="0" fontId="116" fillId="6" borderId="0" applyNumberFormat="0" applyBorder="0" applyAlignment="0" applyProtection="0"/>
    <xf numFmtId="0" fontId="106" fillId="32" borderId="0" applyNumberFormat="0" applyBorder="0" applyAlignment="0" applyProtection="0"/>
    <xf numFmtId="0" fontId="105" fillId="33" borderId="0" applyNumberFormat="0" applyBorder="0" applyAlignment="0" applyProtection="0"/>
    <xf numFmtId="0" fontId="111" fillId="0" borderId="0" applyNumberFormat="0" applyFill="0" applyBorder="0" applyAlignment="0" applyProtection="0"/>
    <xf numFmtId="0" fontId="116" fillId="7" borderId="0" applyNumberFormat="0" applyBorder="0" applyAlignment="0" applyProtection="0"/>
    <xf numFmtId="0" fontId="110" fillId="0" borderId="17" applyNumberFormat="0" applyFill="0" applyAlignment="0" applyProtection="0"/>
    <xf numFmtId="0" fontId="112" fillId="0" borderId="0" applyNumberFormat="0" applyFill="0" applyBorder="0" applyAlignment="0" applyProtection="0"/>
    <xf numFmtId="0" fontId="116" fillId="12" borderId="0" applyNumberFormat="0" applyBorder="0" applyAlignment="0" applyProtection="0"/>
    <xf numFmtId="0" fontId="116" fillId="11" borderId="0" applyNumberFormat="0" applyBorder="0" applyAlignment="0" applyProtection="0"/>
    <xf numFmtId="0" fontId="104" fillId="35" borderId="0" applyNumberFormat="0" applyBorder="0" applyAlignment="0" applyProtection="0"/>
    <xf numFmtId="0" fontId="116" fillId="8" borderId="0" applyNumberFormat="0" applyBorder="0" applyAlignment="0" applyProtection="0"/>
    <xf numFmtId="0" fontId="116" fillId="13" borderId="0" applyNumberFormat="0" applyBorder="0" applyAlignment="0" applyProtection="0"/>
    <xf numFmtId="0" fontId="116" fillId="14" borderId="0" applyNumberFormat="0" applyBorder="0" applyAlignment="0" applyProtection="0"/>
    <xf numFmtId="0" fontId="116" fillId="15" borderId="0" applyNumberFormat="0" applyBorder="0" applyAlignment="0" applyProtection="0"/>
    <xf numFmtId="0" fontId="116" fillId="16" borderId="0" applyNumberFormat="0" applyBorder="0" applyAlignment="0" applyProtection="0"/>
    <xf numFmtId="0" fontId="116" fillId="17" borderId="0" applyNumberFormat="0" applyBorder="0" applyAlignment="0" applyProtection="0"/>
    <xf numFmtId="0" fontId="115" fillId="18" borderId="0" applyNumberFormat="0" applyBorder="0" applyAlignment="0" applyProtection="0"/>
    <xf numFmtId="0" fontId="115" fillId="4" borderId="0" applyNumberFormat="0" applyBorder="0" applyAlignment="0" applyProtection="0"/>
    <xf numFmtId="0" fontId="115" fillId="19" borderId="0" applyNumberFormat="0" applyBorder="0" applyAlignment="0" applyProtection="0"/>
    <xf numFmtId="0" fontId="115" fillId="20" borderId="0" applyNumberFormat="0" applyBorder="0" applyAlignment="0" applyProtection="0"/>
    <xf numFmtId="0" fontId="115" fillId="21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1" borderId="0" applyNumberFormat="0" applyBorder="0" applyAlignment="0" applyProtection="0"/>
    <xf numFmtId="0" fontId="115" fillId="20" borderId="0" applyNumberFormat="0" applyBorder="0" applyAlignment="0" applyProtection="0"/>
    <xf numFmtId="0" fontId="115" fillId="20" borderId="0" applyNumberFormat="0" applyBorder="0" applyAlignment="0" applyProtection="0"/>
    <xf numFmtId="0" fontId="115" fillId="19" borderId="0" applyNumberFormat="0" applyBorder="0" applyAlignment="0" applyProtection="0"/>
    <xf numFmtId="0" fontId="115" fillId="4" borderId="0" applyNumberFormat="0" applyBorder="0" applyAlignment="0" applyProtection="0"/>
    <xf numFmtId="0" fontId="115" fillId="18" borderId="0" applyNumberFormat="0" applyBorder="0" applyAlignment="0" applyProtection="0"/>
    <xf numFmtId="0" fontId="116" fillId="17" borderId="0" applyNumberFormat="0" applyBorder="0" applyAlignment="0" applyProtection="0"/>
    <xf numFmtId="0" fontId="116" fillId="16" borderId="0" applyNumberFormat="0" applyBorder="0" applyAlignment="0" applyProtection="0"/>
    <xf numFmtId="0" fontId="116" fillId="15" borderId="0" applyNumberFormat="0" applyBorder="0" applyAlignment="0" applyProtection="0"/>
    <xf numFmtId="0" fontId="116" fillId="14" borderId="0" applyNumberFormat="0" applyBorder="0" applyAlignment="0" applyProtection="0"/>
    <xf numFmtId="0" fontId="116" fillId="13" borderId="0" applyNumberFormat="0" applyBorder="0" applyAlignment="0" applyProtection="0"/>
    <xf numFmtId="0" fontId="116" fillId="10" borderId="0" applyNumberFormat="0" applyBorder="0" applyAlignment="0" applyProtection="0"/>
    <xf numFmtId="0" fontId="116" fillId="9" borderId="0" applyNumberFormat="0" applyBorder="0" applyAlignment="0" applyProtection="0"/>
    <xf numFmtId="0" fontId="116" fillId="8" borderId="0" applyNumberFormat="0" applyBorder="0" applyAlignment="0" applyProtection="0"/>
    <xf numFmtId="0" fontId="115" fillId="22" borderId="0" applyNumberFormat="0" applyBorder="0" applyAlignment="0" applyProtection="0"/>
    <xf numFmtId="0" fontId="116" fillId="7" borderId="0" applyNumberFormat="0" applyBorder="0" applyAlignment="0" applyProtection="0"/>
    <xf numFmtId="0" fontId="116" fillId="6" borderId="0" applyNumberFormat="0" applyBorder="0" applyAlignment="0" applyProtection="0"/>
    <xf numFmtId="0" fontId="115" fillId="19" borderId="0" applyNumberFormat="0" applyBorder="0" applyAlignment="0" applyProtection="0"/>
    <xf numFmtId="0" fontId="116" fillId="12" borderId="0" applyNumberFormat="0" applyBorder="0" applyAlignment="0" applyProtection="0"/>
    <xf numFmtId="0" fontId="115" fillId="21" borderId="0" applyNumberFormat="0" applyBorder="0" applyAlignment="0" applyProtection="0"/>
    <xf numFmtId="0" fontId="116" fillId="11" borderId="0" applyNumberFormat="0" applyBorder="0" applyAlignment="0" applyProtection="0"/>
    <xf numFmtId="0" fontId="115" fillId="4" borderId="0" applyNumberFormat="0" applyBorder="0" applyAlignment="0" applyProtection="0"/>
    <xf numFmtId="0" fontId="115" fillId="18" borderId="0" applyNumberFormat="0" applyBorder="0" applyAlignment="0" applyProtection="0"/>
    <xf numFmtId="0" fontId="116" fillId="17" borderId="0" applyNumberFormat="0" applyBorder="0" applyAlignment="0" applyProtection="0"/>
    <xf numFmtId="0" fontId="116" fillId="16" borderId="0" applyNumberFormat="0" applyBorder="0" applyAlignment="0" applyProtection="0"/>
    <xf numFmtId="0" fontId="116" fillId="15" borderId="0" applyNumberFormat="0" applyBorder="0" applyAlignment="0" applyProtection="0"/>
    <xf numFmtId="0" fontId="116" fillId="14" borderId="0" applyNumberFormat="0" applyBorder="0" applyAlignment="0" applyProtection="0"/>
    <xf numFmtId="0" fontId="116" fillId="13" borderId="0" applyNumberFormat="0" applyBorder="0" applyAlignment="0" applyProtection="0"/>
    <xf numFmtId="0" fontId="116" fillId="10" borderId="0" applyNumberFormat="0" applyBorder="0" applyAlignment="0" applyProtection="0"/>
    <xf numFmtId="0" fontId="116" fillId="9" borderId="0" applyNumberFormat="0" applyBorder="0" applyAlignment="0" applyProtection="0"/>
    <xf numFmtId="0" fontId="116" fillId="8" borderId="0" applyNumberFormat="0" applyBorder="0" applyAlignment="0" applyProtection="0"/>
    <xf numFmtId="0" fontId="116" fillId="7" borderId="0" applyNumberFormat="0" applyBorder="0" applyAlignment="0" applyProtection="0"/>
    <xf numFmtId="0" fontId="116" fillId="6" borderId="0" applyNumberFormat="0" applyBorder="0" applyAlignment="0" applyProtection="0"/>
    <xf numFmtId="0" fontId="116" fillId="11" borderId="0" applyNumberFormat="0" applyBorder="0" applyAlignment="0" applyProtection="0"/>
    <xf numFmtId="0" fontId="55" fillId="0" borderId="0"/>
    <xf numFmtId="9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2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1" fontId="121" fillId="0" borderId="0" applyFont="0" applyFill="0" applyBorder="0" applyAlignment="0" applyProtection="0"/>
    <xf numFmtId="0" fontId="122" fillId="0" borderId="0"/>
    <xf numFmtId="0" fontId="3" fillId="0" borderId="0"/>
    <xf numFmtId="44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140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5" fillId="0" borderId="0" xfId="0" applyFont="1" applyFill="1"/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13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18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right" wrapText="1"/>
    </xf>
    <xf numFmtId="0" fontId="4" fillId="0" borderId="0" xfId="0" applyFont="1" applyFill="1" applyBorder="1"/>
    <xf numFmtId="0" fontId="28" fillId="0" borderId="0" xfId="0" applyFont="1" applyFill="1"/>
    <xf numFmtId="164" fontId="23" fillId="0" borderId="2" xfId="0" applyNumberFormat="1" applyFont="1" applyFill="1" applyBorder="1" applyAlignment="1">
      <alignment horizontal="right" vertical="top"/>
    </xf>
    <xf numFmtId="164" fontId="14" fillId="0" borderId="2" xfId="0" applyNumberFormat="1" applyFont="1" applyFill="1" applyBorder="1" applyAlignment="1">
      <alignment horizontal="right" vertical="top"/>
    </xf>
    <xf numFmtId="0" fontId="18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8" fillId="0" borderId="0" xfId="0" applyFont="1" applyFill="1"/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/>
    <xf numFmtId="0" fontId="20" fillId="0" borderId="0" xfId="0" applyFont="1" applyFill="1"/>
    <xf numFmtId="0" fontId="7" fillId="0" borderId="0" xfId="0" applyFont="1" applyFill="1"/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center" vertical="top" wrapText="1"/>
    </xf>
    <xf numFmtId="165" fontId="4" fillId="0" borderId="0" xfId="0" applyNumberFormat="1" applyFont="1" applyFill="1" applyBorder="1" applyAlignment="1">
      <alignment horizontal="right" wrapText="1"/>
    </xf>
    <xf numFmtId="165" fontId="4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left" wrapText="1"/>
    </xf>
    <xf numFmtId="165" fontId="31" fillId="0" borderId="0" xfId="0" applyNumberFormat="1" applyFont="1" applyFill="1" applyBorder="1" applyAlignment="1">
      <alignment horizontal="right" wrapText="1"/>
    </xf>
    <xf numFmtId="0" fontId="32" fillId="0" borderId="0" xfId="0" applyFont="1" applyFill="1" applyBorder="1" applyAlignment="1">
      <alignment horizontal="center" vertical="top" textRotation="255" wrapText="1"/>
    </xf>
    <xf numFmtId="0" fontId="31" fillId="0" borderId="0" xfId="0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horizontal="center" vertical="center"/>
    </xf>
    <xf numFmtId="3" fontId="31" fillId="0" borderId="0" xfId="0" applyNumberFormat="1" applyFont="1" applyFill="1" applyBorder="1" applyAlignment="1">
      <alignment horizontal="right" vertical="center" wrapText="1"/>
    </xf>
    <xf numFmtId="165" fontId="31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shrinkToFit="1"/>
    </xf>
    <xf numFmtId="0" fontId="31" fillId="0" borderId="0" xfId="0" applyFont="1" applyFill="1"/>
    <xf numFmtId="49" fontId="23" fillId="0" borderId="2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/>
    <xf numFmtId="0" fontId="4" fillId="0" borderId="1" xfId="0" applyFont="1" applyFill="1" applyBorder="1"/>
    <xf numFmtId="168" fontId="17" fillId="0" borderId="0" xfId="0" applyNumberFormat="1" applyFont="1" applyFill="1"/>
    <xf numFmtId="0" fontId="17" fillId="0" borderId="0" xfId="0" applyFont="1" applyFill="1" applyBorder="1"/>
    <xf numFmtId="0" fontId="38" fillId="0" borderId="0" xfId="0" applyFont="1" applyFill="1" applyBorder="1"/>
    <xf numFmtId="0" fontId="0" fillId="2" borderId="0" xfId="0" applyFill="1"/>
    <xf numFmtId="0" fontId="0" fillId="0" borderId="2" xfId="0" applyBorder="1"/>
    <xf numFmtId="165" fontId="12" fillId="3" borderId="2" xfId="0" applyNumberFormat="1" applyFont="1" applyFill="1" applyBorder="1" applyAlignment="1">
      <alignment horizontal="right" vertical="center"/>
    </xf>
    <xf numFmtId="0" fontId="0" fillId="0" borderId="0" xfId="0" applyFill="1"/>
    <xf numFmtId="165" fontId="12" fillId="0" borderId="0" xfId="0" applyNumberFormat="1" applyFont="1" applyFill="1" applyBorder="1" applyAlignment="1">
      <alignment horizontal="right" vertical="center"/>
    </xf>
    <xf numFmtId="165" fontId="46" fillId="4" borderId="2" xfId="0" applyNumberFormat="1" applyFont="1" applyFill="1" applyBorder="1" applyAlignment="1">
      <alignment horizontal="right" vertical="center"/>
    </xf>
    <xf numFmtId="165" fontId="12" fillId="0" borderId="2" xfId="0" applyNumberFormat="1" applyFont="1" applyBorder="1" applyAlignment="1">
      <alignment horizontal="right" vertical="center"/>
    </xf>
    <xf numFmtId="0" fontId="9" fillId="0" borderId="2" xfId="0" applyFont="1" applyBorder="1"/>
    <xf numFmtId="0" fontId="14" fillId="2" borderId="0" xfId="0" applyFont="1" applyFill="1" applyAlignment="1">
      <alignment horizontal="center" vertical="center"/>
    </xf>
    <xf numFmtId="165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49" fontId="25" fillId="0" borderId="2" xfId="0" applyNumberFormat="1" applyFont="1" applyFill="1" applyBorder="1" applyAlignment="1">
      <alignment horizontal="center" vertical="center" wrapText="1"/>
    </xf>
    <xf numFmtId="49" fontId="25" fillId="2" borderId="2" xfId="0" applyNumberFormat="1" applyFont="1" applyFill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ill="1" applyBorder="1"/>
    <xf numFmtId="0" fontId="14" fillId="0" borderId="0" xfId="0" applyFont="1" applyBorder="1" applyAlignment="1">
      <alignment horizontal="center" vertical="center"/>
    </xf>
    <xf numFmtId="0" fontId="12" fillId="0" borderId="0" xfId="0" applyFont="1"/>
    <xf numFmtId="0" fontId="9" fillId="0" borderId="2" xfId="0" applyFont="1" applyBorder="1" applyAlignment="1">
      <alignment horizontal="right" vertical="center"/>
    </xf>
    <xf numFmtId="0" fontId="0" fillId="0" borderId="0" xfId="0" applyBorder="1"/>
    <xf numFmtId="169" fontId="0" fillId="0" borderId="2" xfId="0" applyNumberFormat="1" applyBorder="1"/>
    <xf numFmtId="165" fontId="0" fillId="0" borderId="0" xfId="0" applyNumberFormat="1"/>
    <xf numFmtId="0" fontId="56" fillId="0" borderId="2" xfId="0" applyFont="1" applyBorder="1" applyAlignment="1">
      <alignment horizontal="right" wrapText="1"/>
    </xf>
    <xf numFmtId="0" fontId="57" fillId="0" borderId="0" xfId="0" applyFont="1" applyAlignment="1">
      <alignment horizontal="right" wrapText="1"/>
    </xf>
    <xf numFmtId="169" fontId="0" fillId="0" borderId="0" xfId="0" applyNumberFormat="1"/>
    <xf numFmtId="0" fontId="21" fillId="0" borderId="0" xfId="0" applyFont="1" applyFill="1"/>
    <xf numFmtId="3" fontId="4" fillId="0" borderId="0" xfId="0" applyNumberFormat="1" applyFont="1" applyFill="1"/>
    <xf numFmtId="165" fontId="76" fillId="0" borderId="0" xfId="14" applyNumberFormat="1" applyFont="1" applyFill="1" applyBorder="1" applyAlignment="1">
      <alignment horizontal="right" vertical="center"/>
    </xf>
    <xf numFmtId="165" fontId="44" fillId="0" borderId="0" xfId="14" applyNumberFormat="1" applyFont="1" applyFill="1" applyBorder="1" applyAlignment="1">
      <alignment horizontal="right" vertical="center"/>
    </xf>
    <xf numFmtId="164" fontId="14" fillId="0" borderId="0" xfId="0" applyNumberFormat="1" applyFont="1" applyFill="1" applyBorder="1" applyAlignment="1">
      <alignment vertical="center" wrapText="1"/>
    </xf>
    <xf numFmtId="0" fontId="12" fillId="0" borderId="0" xfId="0" applyFont="1" applyFill="1"/>
    <xf numFmtId="0" fontId="31" fillId="0" borderId="0" xfId="0" applyFont="1" applyFill="1" applyAlignment="1">
      <alignment vertical="top" wrapText="1"/>
    </xf>
    <xf numFmtId="0" fontId="0" fillId="0" borderId="0" xfId="0" applyFill="1" applyBorder="1" applyAlignment="1"/>
    <xf numFmtId="0" fontId="0" fillId="0" borderId="0" xfId="0" applyFont="1"/>
    <xf numFmtId="3" fontId="0" fillId="0" borderId="0" xfId="0" applyNumberFormat="1"/>
    <xf numFmtId="0" fontId="23" fillId="2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4" fillId="0" borderId="0" xfId="0" applyFont="1"/>
    <xf numFmtId="0" fontId="0" fillId="0" borderId="0" xfId="0" applyFont="1" applyFill="1"/>
    <xf numFmtId="4" fontId="14" fillId="0" borderId="4" xfId="0" applyNumberFormat="1" applyFont="1" applyFill="1" applyBorder="1" applyAlignment="1">
      <alignment horizontal="center" vertical="center"/>
    </xf>
    <xf numFmtId="4" fontId="22" fillId="0" borderId="4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12" fillId="0" borderId="2" xfId="0" applyFont="1" applyFill="1" applyBorder="1"/>
    <xf numFmtId="0" fontId="12" fillId="0" borderId="0" xfId="0" applyFont="1" applyFill="1" applyBorder="1"/>
    <xf numFmtId="0" fontId="44" fillId="0" borderId="0" xfId="0" applyFont="1" applyFill="1"/>
    <xf numFmtId="0" fontId="0" fillId="0" borderId="0" xfId="0"/>
    <xf numFmtId="0" fontId="80" fillId="0" borderId="0" xfId="2" applyNumberFormat="1" applyFont="1" applyFill="1" applyBorder="1" applyAlignment="1">
      <alignment horizontal="center" vertical="center" wrapText="1" readingOrder="1"/>
    </xf>
    <xf numFmtId="0" fontId="51" fillId="0" borderId="0" xfId="2" applyNumberFormat="1" applyFont="1" applyFill="1" applyBorder="1" applyAlignment="1">
      <alignment vertical="top" wrapText="1"/>
    </xf>
    <xf numFmtId="171" fontId="0" fillId="0" borderId="0" xfId="0" applyNumberFormat="1" applyFill="1" applyBorder="1"/>
    <xf numFmtId="0" fontId="77" fillId="0" borderId="0" xfId="2" applyNumberFormat="1" applyFont="1" applyFill="1" applyBorder="1" applyAlignment="1">
      <alignment horizontal="center" vertical="center" wrapText="1" readingOrder="1"/>
    </xf>
    <xf numFmtId="0" fontId="87" fillId="0" borderId="0" xfId="2" applyNumberFormat="1" applyFont="1" applyFill="1" applyBorder="1" applyAlignment="1">
      <alignment horizontal="center" vertical="center" wrapText="1" readingOrder="1"/>
    </xf>
    <xf numFmtId="0" fontId="77" fillId="0" borderId="0" xfId="2" applyNumberFormat="1" applyFont="1" applyFill="1" applyBorder="1" applyAlignment="1">
      <alignment vertical="center" wrapText="1" readingOrder="1"/>
    </xf>
    <xf numFmtId="0" fontId="86" fillId="0" borderId="0" xfId="2" applyNumberFormat="1" applyFont="1" applyFill="1" applyBorder="1" applyAlignment="1">
      <alignment vertical="top" wrapText="1"/>
    </xf>
    <xf numFmtId="171" fontId="88" fillId="0" borderId="0" xfId="2" applyNumberFormat="1" applyFont="1" applyFill="1" applyBorder="1" applyAlignment="1">
      <alignment wrapText="1" readingOrder="1"/>
    </xf>
    <xf numFmtId="0" fontId="88" fillId="0" borderId="0" xfId="2" applyNumberFormat="1" applyFont="1" applyFill="1" applyBorder="1" applyAlignment="1">
      <alignment wrapText="1" readingOrder="1"/>
    </xf>
    <xf numFmtId="165" fontId="23" fillId="0" borderId="2" xfId="0" applyNumberFormat="1" applyFont="1" applyBorder="1"/>
    <xf numFmtId="0" fontId="91" fillId="0" borderId="0" xfId="0" applyFont="1" applyBorder="1"/>
    <xf numFmtId="164" fontId="9" fillId="0" borderId="0" xfId="13" quotePrefix="1" applyNumberFormat="1" applyFont="1" applyFill="1" applyBorder="1" applyAlignment="1">
      <alignment horizontal="right" vertical="center" wrapText="1"/>
    </xf>
    <xf numFmtId="0" fontId="14" fillId="0" borderId="2" xfId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/>
    </xf>
    <xf numFmtId="49" fontId="23" fillId="0" borderId="2" xfId="1" applyNumberFormat="1" applyFont="1" applyFill="1" applyBorder="1" applyAlignment="1">
      <alignment horizontal="center" vertical="center"/>
    </xf>
    <xf numFmtId="0" fontId="23" fillId="0" borderId="2" xfId="1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top"/>
    </xf>
    <xf numFmtId="49" fontId="23" fillId="0" borderId="2" xfId="0" applyNumberFormat="1" applyFont="1" applyFill="1" applyBorder="1" applyAlignment="1">
      <alignment horizontal="center" vertical="top"/>
    </xf>
    <xf numFmtId="0" fontId="14" fillId="0" borderId="2" xfId="0" applyNumberFormat="1" applyFont="1" applyFill="1" applyBorder="1" applyAlignment="1">
      <alignment horizontal="center" vertical="top"/>
    </xf>
    <xf numFmtId="169" fontId="47" fillId="0" borderId="0" xfId="0" applyNumberFormat="1" applyFont="1"/>
    <xf numFmtId="0" fontId="47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 wrapText="1"/>
    </xf>
    <xf numFmtId="170" fontId="9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165" fontId="93" fillId="0" borderId="2" xfId="1" applyNumberFormat="1" applyFont="1" applyFill="1" applyBorder="1" applyAlignment="1">
      <alignment horizontal="right" vertical="center"/>
    </xf>
    <xf numFmtId="0" fontId="81" fillId="0" borderId="0" xfId="2" applyNumberFormat="1" applyFont="1" applyFill="1" applyBorder="1" applyAlignment="1">
      <alignment horizontal="left" wrapText="1" readingOrder="1"/>
    </xf>
    <xf numFmtId="171" fontId="50" fillId="0" borderId="0" xfId="2" applyNumberFormat="1" applyFont="1" applyFill="1" applyBorder="1" applyAlignment="1">
      <alignment horizontal="right" wrapText="1" readingOrder="1"/>
    </xf>
    <xf numFmtId="164" fontId="23" fillId="0" borderId="2" xfId="0" applyNumberFormat="1" applyFont="1" applyBorder="1"/>
    <xf numFmtId="0" fontId="12" fillId="0" borderId="0" xfId="0" applyFont="1" applyFill="1" applyAlignment="1">
      <alignment wrapText="1"/>
    </xf>
    <xf numFmtId="0" fontId="99" fillId="0" borderId="0" xfId="0" applyFont="1" applyFill="1"/>
    <xf numFmtId="0" fontId="12" fillId="0" borderId="0" xfId="0" applyFont="1" applyFill="1" applyAlignment="1"/>
    <xf numFmtId="0" fontId="12" fillId="0" borderId="0" xfId="0" applyFont="1" applyFill="1" applyAlignment="1">
      <alignment horizontal="right"/>
    </xf>
    <xf numFmtId="0" fontId="94" fillId="0" borderId="0" xfId="0" applyFont="1" applyFill="1" applyBorder="1" applyAlignment="1">
      <alignment vertical="center" wrapText="1"/>
    </xf>
    <xf numFmtId="0" fontId="12" fillId="2" borderId="0" xfId="0" applyFont="1" applyFill="1" applyAlignment="1">
      <alignment horizontal="center" wrapText="1"/>
    </xf>
    <xf numFmtId="0" fontId="12" fillId="2" borderId="0" xfId="0" applyFont="1" applyFill="1"/>
    <xf numFmtId="0" fontId="12" fillId="5" borderId="0" xfId="0" applyFont="1" applyFill="1" applyAlignment="1">
      <alignment wrapText="1"/>
    </xf>
    <xf numFmtId="0" fontId="12" fillId="5" borderId="2" xfId="0" applyFont="1" applyFill="1" applyBorder="1" applyAlignment="1">
      <alignment wrapText="1"/>
    </xf>
    <xf numFmtId="170" fontId="12" fillId="0" borderId="2" xfId="0" applyNumberFormat="1" applyFont="1" applyFill="1" applyBorder="1"/>
    <xf numFmtId="0" fontId="12" fillId="5" borderId="2" xfId="0" applyFont="1" applyFill="1" applyBorder="1"/>
    <xf numFmtId="0" fontId="46" fillId="5" borderId="2" xfId="0" applyFont="1" applyFill="1" applyBorder="1" applyAlignment="1">
      <alignment wrapText="1"/>
    </xf>
    <xf numFmtId="0" fontId="4" fillId="0" borderId="2" xfId="0" applyFont="1" applyFill="1" applyBorder="1"/>
    <xf numFmtId="165" fontId="14" fillId="0" borderId="2" xfId="1" applyNumberFormat="1" applyFont="1" applyFill="1" applyBorder="1" applyAlignment="1">
      <alignment horizontal="right" vertical="center"/>
    </xf>
    <xf numFmtId="165" fontId="23" fillId="0" borderId="2" xfId="1" applyNumberFormat="1" applyFont="1" applyFill="1" applyBorder="1" applyAlignment="1">
      <alignment horizontal="right" vertical="center"/>
    </xf>
    <xf numFmtId="0" fontId="4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2" fillId="0" borderId="2" xfId="0" applyFont="1" applyFill="1" applyBorder="1" applyAlignment="1">
      <alignment wrapText="1"/>
    </xf>
    <xf numFmtId="170" fontId="12" fillId="0" borderId="0" xfId="0" applyNumberFormat="1" applyFont="1" applyFill="1" applyBorder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165" fontId="12" fillId="0" borderId="0" xfId="0" applyNumberFormat="1" applyFont="1" applyFill="1" applyBorder="1"/>
    <xf numFmtId="0" fontId="12" fillId="0" borderId="3" xfId="0" applyFont="1" applyFill="1" applyBorder="1" applyAlignment="1">
      <alignment wrapText="1"/>
    </xf>
    <xf numFmtId="0" fontId="25" fillId="0" borderId="2" xfId="0" applyFont="1" applyFill="1" applyBorder="1"/>
    <xf numFmtId="10" fontId="12" fillId="0" borderId="2" xfId="0" applyNumberFormat="1" applyFont="1" applyFill="1" applyBorder="1"/>
    <xf numFmtId="0" fontId="12" fillId="0" borderId="2" xfId="0" applyNumberFormat="1" applyFont="1" applyFill="1" applyBorder="1"/>
    <xf numFmtId="14" fontId="12" fillId="0" borderId="0" xfId="0" applyNumberFormat="1" applyFont="1" applyFill="1"/>
    <xf numFmtId="0" fontId="44" fillId="0" borderId="0" xfId="0" applyFont="1" applyFill="1" applyAlignment="1">
      <alignment wrapText="1"/>
    </xf>
    <xf numFmtId="0" fontId="12" fillId="5" borderId="2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81" fillId="0" borderId="0" xfId="2" applyNumberFormat="1" applyFont="1" applyFill="1" applyBorder="1" applyAlignment="1">
      <alignment horizontal="left" wrapText="1" readingOrder="1"/>
    </xf>
    <xf numFmtId="171" fontId="88" fillId="0" borderId="0" xfId="2" applyNumberFormat="1" applyFont="1" applyFill="1" applyBorder="1" applyAlignment="1">
      <alignment horizontal="right" wrapText="1" readingOrder="1"/>
    </xf>
    <xf numFmtId="0" fontId="89" fillId="0" borderId="0" xfId="2" applyNumberFormat="1" applyFont="1" applyFill="1" applyBorder="1" applyAlignment="1">
      <alignment vertical="top" wrapText="1"/>
    </xf>
    <xf numFmtId="4" fontId="22" fillId="2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right" vertical="top" wrapText="1"/>
    </xf>
    <xf numFmtId="0" fontId="84" fillId="0" borderId="0" xfId="0" applyFont="1" applyFill="1" applyBorder="1"/>
    <xf numFmtId="4" fontId="22" fillId="0" borderId="0" xfId="0" applyNumberFormat="1" applyFont="1" applyFill="1" applyBorder="1" applyAlignment="1">
      <alignment horizontal="center" vertical="center"/>
    </xf>
    <xf numFmtId="0" fontId="91" fillId="0" borderId="2" xfId="0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/>
    </xf>
    <xf numFmtId="0" fontId="0" fillId="0" borderId="0" xfId="0"/>
    <xf numFmtId="0" fontId="11" fillId="0" borderId="0" xfId="0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0" fontId="58" fillId="0" borderId="0" xfId="0" applyFont="1" applyFill="1" applyBorder="1" applyAlignment="1">
      <alignment horizontal="left" wrapText="1"/>
    </xf>
    <xf numFmtId="0" fontId="58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4" fontId="20" fillId="0" borderId="0" xfId="0" applyNumberFormat="1" applyFont="1" applyFill="1"/>
    <xf numFmtId="0" fontId="14" fillId="2" borderId="2" xfId="0" applyNumberFormat="1" applyFont="1" applyFill="1" applyBorder="1" applyAlignment="1">
      <alignment horizontal="center" vertical="top"/>
    </xf>
    <xf numFmtId="164" fontId="14" fillId="2" borderId="2" xfId="0" applyNumberFormat="1" applyFont="1" applyFill="1" applyBorder="1" applyAlignment="1">
      <alignment horizontal="right" vertical="top"/>
    </xf>
    <xf numFmtId="165" fontId="38" fillId="0" borderId="0" xfId="0" applyNumberFormat="1" applyFont="1" applyFill="1" applyBorder="1"/>
    <xf numFmtId="169" fontId="0" fillId="2" borderId="2" xfId="0" applyNumberFormat="1" applyFill="1" applyBorder="1"/>
    <xf numFmtId="0" fontId="4" fillId="2" borderId="0" xfId="0" applyFont="1" applyFill="1"/>
    <xf numFmtId="49" fontId="23" fillId="0" borderId="2" xfId="0" applyNumberFormat="1" applyFont="1" applyFill="1" applyBorder="1" applyAlignment="1">
      <alignment horizontal="center"/>
    </xf>
    <xf numFmtId="164" fontId="22" fillId="0" borderId="2" xfId="0" applyNumberFormat="1" applyFont="1" applyFill="1" applyBorder="1" applyAlignment="1"/>
    <xf numFmtId="0" fontId="9" fillId="0" borderId="2" xfId="0" applyFont="1" applyFill="1" applyBorder="1" applyAlignment="1"/>
    <xf numFmtId="0" fontId="23" fillId="0" borderId="2" xfId="0" applyFont="1" applyFill="1" applyBorder="1" applyAlignment="1">
      <alignment wrapText="1"/>
    </xf>
    <xf numFmtId="164" fontId="23" fillId="0" borderId="2" xfId="0" applyNumberFormat="1" applyFont="1" applyFill="1" applyBorder="1" applyAlignment="1">
      <alignment wrapText="1"/>
    </xf>
    <xf numFmtId="165" fontId="9" fillId="0" borderId="2" xfId="0" applyNumberFormat="1" applyFont="1" applyFill="1" applyBorder="1" applyAlignment="1">
      <alignment horizontal="right"/>
    </xf>
    <xf numFmtId="165" fontId="23" fillId="0" borderId="2" xfId="0" applyNumberFormat="1" applyFont="1" applyFill="1" applyBorder="1" applyAlignment="1">
      <alignment horizontal="right"/>
    </xf>
    <xf numFmtId="165" fontId="14" fillId="0" borderId="2" xfId="0" applyNumberFormat="1" applyFont="1" applyFill="1" applyBorder="1" applyAlignment="1">
      <alignment horizontal="right"/>
    </xf>
    <xf numFmtId="49" fontId="14" fillId="0" borderId="2" xfId="0" applyNumberFormat="1" applyFont="1" applyFill="1" applyBorder="1" applyAlignment="1">
      <alignment horizontal="center" wrapText="1"/>
    </xf>
    <xf numFmtId="166" fontId="14" fillId="0" borderId="2" xfId="0" applyNumberFormat="1" applyFont="1" applyFill="1" applyBorder="1" applyAlignment="1">
      <alignment horizontal="right" wrapText="1"/>
    </xf>
    <xf numFmtId="168" fontId="17" fillId="2" borderId="0" xfId="0" applyNumberFormat="1" applyFont="1" applyFill="1"/>
    <xf numFmtId="49" fontId="9" fillId="0" borderId="2" xfId="0" applyNumberFormat="1" applyFont="1" applyFill="1" applyBorder="1" applyAlignment="1">
      <alignment horizontal="center"/>
    </xf>
    <xf numFmtId="0" fontId="23" fillId="0" borderId="2" xfId="0" applyFont="1" applyFill="1" applyBorder="1" applyAlignment="1"/>
    <xf numFmtId="165" fontId="9" fillId="2" borderId="2" xfId="0" applyNumberFormat="1" applyFont="1" applyFill="1" applyBorder="1" applyAlignment="1">
      <alignment horizontal="right"/>
    </xf>
    <xf numFmtId="0" fontId="12" fillId="0" borderId="3" xfId="0" applyFont="1" applyFill="1" applyBorder="1"/>
    <xf numFmtId="170" fontId="12" fillId="0" borderId="4" xfId="0" applyNumberFormat="1" applyFont="1" applyFill="1" applyBorder="1"/>
    <xf numFmtId="172" fontId="97" fillId="2" borderId="0" xfId="2" applyNumberFormat="1" applyFont="1" applyFill="1" applyBorder="1" applyAlignment="1">
      <alignment horizontal="right" wrapText="1" readingOrder="1"/>
    </xf>
    <xf numFmtId="0" fontId="0" fillId="2" borderId="0" xfId="0" applyFill="1" applyBorder="1"/>
    <xf numFmtId="0" fontId="77" fillId="2" borderId="0" xfId="2" applyNumberFormat="1" applyFont="1" applyFill="1" applyBorder="1" applyAlignment="1">
      <alignment horizontal="center" vertical="center" wrapText="1" readingOrder="1"/>
    </xf>
    <xf numFmtId="0" fontId="77" fillId="2" borderId="0" xfId="2" applyNumberFormat="1" applyFont="1" applyFill="1" applyBorder="1" applyAlignment="1">
      <alignment horizontal="center" vertical="center" textRotation="90" wrapText="1" readingOrder="1"/>
    </xf>
    <xf numFmtId="0" fontId="9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right" vertical="center"/>
    </xf>
    <xf numFmtId="0" fontId="80" fillId="2" borderId="0" xfId="2" applyNumberFormat="1" applyFont="1" applyFill="1" applyBorder="1" applyAlignment="1">
      <alignment horizontal="center" vertical="center" wrapText="1" readingOrder="1"/>
    </xf>
    <xf numFmtId="4" fontId="34" fillId="2" borderId="0" xfId="0" applyNumberFormat="1" applyFont="1" applyFill="1" applyBorder="1"/>
    <xf numFmtId="4" fontId="22" fillId="2" borderId="0" xfId="0" applyNumberFormat="1" applyFont="1" applyFill="1" applyBorder="1"/>
    <xf numFmtId="0" fontId="4" fillId="2" borderId="0" xfId="0" applyFont="1" applyFill="1" applyBorder="1"/>
    <xf numFmtId="43" fontId="119" fillId="2" borderId="0" xfId="2" applyNumberFormat="1" applyFont="1" applyFill="1" applyBorder="1" applyAlignment="1">
      <alignment horizontal="left" wrapText="1" readingOrder="1"/>
    </xf>
    <xf numFmtId="172" fontId="90" fillId="2" borderId="0" xfId="2" applyNumberFormat="1" applyFont="1" applyFill="1" applyBorder="1" applyAlignment="1">
      <alignment horizontal="right" wrapText="1" readingOrder="1"/>
    </xf>
    <xf numFmtId="172" fontId="50" fillId="2" borderId="0" xfId="2" applyNumberFormat="1" applyFont="1" applyFill="1" applyBorder="1" applyAlignment="1">
      <alignment horizontal="right" wrapText="1" readingOrder="1"/>
    </xf>
    <xf numFmtId="172" fontId="77" fillId="2" borderId="0" xfId="2" applyNumberFormat="1" applyFont="1" applyFill="1" applyBorder="1" applyAlignment="1">
      <alignment horizontal="right" wrapText="1" readingOrder="1"/>
    </xf>
    <xf numFmtId="43" fontId="117" fillId="2" borderId="0" xfId="2" applyNumberFormat="1" applyFont="1" applyFill="1" applyBorder="1" applyAlignment="1">
      <alignment horizontal="right" wrapText="1" readingOrder="1"/>
    </xf>
    <xf numFmtId="0" fontId="31" fillId="2" borderId="0" xfId="0" applyFont="1" applyFill="1" applyBorder="1"/>
    <xf numFmtId="0" fontId="81" fillId="2" borderId="0" xfId="2" applyNumberFormat="1" applyFont="1" applyFill="1" applyBorder="1" applyAlignment="1">
      <alignment horizontal="left" wrapText="1" readingOrder="1"/>
    </xf>
    <xf numFmtId="0" fontId="30" fillId="2" borderId="0" xfId="0" applyFont="1" applyFill="1" applyBorder="1"/>
    <xf numFmtId="43" fontId="81" fillId="2" borderId="0" xfId="2" applyNumberFormat="1" applyFont="1" applyFill="1" applyBorder="1" applyAlignment="1">
      <alignment horizontal="left" wrapText="1" readingOrder="1"/>
    </xf>
    <xf numFmtId="0" fontId="35" fillId="2" borderId="0" xfId="0" applyFont="1" applyFill="1" applyBorder="1"/>
    <xf numFmtId="4" fontId="53" fillId="2" borderId="0" xfId="0" applyNumberFormat="1" applyFont="1" applyFill="1" applyBorder="1"/>
    <xf numFmtId="0" fontId="48" fillId="2" borderId="0" xfId="0" applyFont="1" applyFill="1" applyBorder="1" applyAlignment="1">
      <alignment horizontal="center" vertical="center"/>
    </xf>
    <xf numFmtId="0" fontId="52" fillId="2" borderId="0" xfId="0" applyFont="1" applyFill="1" applyBorder="1"/>
    <xf numFmtId="172" fontId="95" fillId="2" borderId="0" xfId="2" applyNumberFormat="1" applyFont="1" applyFill="1" applyBorder="1" applyAlignment="1">
      <alignment horizontal="right" wrapText="1" readingOrder="1"/>
    </xf>
    <xf numFmtId="172" fontId="118" fillId="2" borderId="0" xfId="2" applyNumberFormat="1" applyFont="1" applyFill="1" applyBorder="1" applyAlignment="1">
      <alignment horizontal="right" vertical="center" wrapText="1"/>
    </xf>
    <xf numFmtId="43" fontId="117" fillId="2" borderId="0" xfId="2" applyNumberFormat="1" applyFont="1" applyFill="1" applyBorder="1" applyAlignment="1">
      <alignment horizontal="left" wrapText="1" readingOrder="1"/>
    </xf>
    <xf numFmtId="172" fontId="120" fillId="2" borderId="0" xfId="2" applyNumberFormat="1" applyFont="1" applyFill="1" applyBorder="1" applyAlignment="1">
      <alignment horizontal="right" wrapText="1" readingOrder="1"/>
    </xf>
    <xf numFmtId="43" fontId="123" fillId="2" borderId="0" xfId="2" applyNumberFormat="1" applyFont="1" applyFill="1" applyBorder="1" applyAlignment="1">
      <alignment horizontal="left" wrapText="1" readingOrder="1"/>
    </xf>
    <xf numFmtId="172" fontId="117" fillId="2" borderId="0" xfId="2" applyNumberFormat="1" applyFont="1" applyFill="1" applyBorder="1" applyAlignment="1">
      <alignment horizontal="right" wrapText="1" readingOrder="1"/>
    </xf>
    <xf numFmtId="0" fontId="77" fillId="2" borderId="0" xfId="2" applyNumberFormat="1" applyFont="1" applyFill="1" applyBorder="1" applyAlignment="1">
      <alignment horizontal="center" wrapText="1" readingOrder="1"/>
    </xf>
    <xf numFmtId="172" fontId="79" fillId="2" borderId="0" xfId="2" applyNumberFormat="1" applyFont="1" applyFill="1" applyBorder="1" applyAlignment="1">
      <alignment horizontal="right" wrapText="1" readingOrder="1"/>
    </xf>
    <xf numFmtId="39" fontId="117" fillId="2" borderId="0" xfId="2" applyNumberFormat="1" applyFont="1" applyFill="1" applyBorder="1" applyAlignment="1">
      <alignment wrapText="1" readingOrder="1"/>
    </xf>
    <xf numFmtId="172" fontId="14" fillId="2" borderId="0" xfId="2" applyNumberFormat="1" applyFont="1" applyFill="1" applyBorder="1" applyAlignment="1">
      <alignment horizontal="right" wrapText="1" readingOrder="1"/>
    </xf>
    <xf numFmtId="2" fontId="30" fillId="2" borderId="0" xfId="0" applyNumberFormat="1" applyFont="1" applyFill="1" applyBorder="1"/>
    <xf numFmtId="4" fontId="82" fillId="2" borderId="0" xfId="0" applyNumberFormat="1" applyFont="1" applyFill="1" applyBorder="1"/>
    <xf numFmtId="4" fontId="47" fillId="2" borderId="0" xfId="0" applyNumberFormat="1" applyFont="1" applyFill="1" applyBorder="1"/>
    <xf numFmtId="0" fontId="7" fillId="2" borderId="0" xfId="0" applyFont="1" applyFill="1" applyBorder="1"/>
    <xf numFmtId="0" fontId="0" fillId="2" borderId="0" xfId="0" applyFill="1" applyBorder="1" applyAlignment="1">
      <alignment horizontal="right"/>
    </xf>
    <xf numFmtId="171" fontId="96" fillId="2" borderId="0" xfId="2" applyNumberFormat="1" applyFont="1" applyFill="1" applyBorder="1" applyAlignment="1">
      <alignment horizontal="right" wrapText="1" readingOrder="1"/>
    </xf>
    <xf numFmtId="171" fontId="117" fillId="2" borderId="0" xfId="2" applyNumberFormat="1" applyFont="1" applyFill="1" applyBorder="1" applyAlignment="1">
      <alignment horizontal="right" wrapText="1" readingOrder="1"/>
    </xf>
    <xf numFmtId="0" fontId="3" fillId="2" borderId="0" xfId="13" applyFill="1" applyBorder="1"/>
    <xf numFmtId="0" fontId="81" fillId="2" borderId="0" xfId="2" applyNumberFormat="1" applyFont="1" applyFill="1" applyBorder="1" applyAlignment="1">
      <alignment horizontal="left" vertical="center" wrapText="1" readingOrder="1"/>
    </xf>
    <xf numFmtId="171" fontId="50" fillId="2" borderId="0" xfId="2" applyNumberFormat="1" applyFont="1" applyFill="1" applyBorder="1" applyAlignment="1">
      <alignment horizontal="right" wrapText="1" readingOrder="1"/>
    </xf>
    <xf numFmtId="171" fontId="90" fillId="2" borderId="0" xfId="2" applyNumberFormat="1" applyFont="1" applyFill="1" applyBorder="1" applyAlignment="1">
      <alignment horizontal="right" wrapText="1" readingOrder="1"/>
    </xf>
    <xf numFmtId="0" fontId="54" fillId="2" borderId="0" xfId="0" applyFont="1" applyFill="1" applyBorder="1"/>
    <xf numFmtId="0" fontId="77" fillId="2" borderId="0" xfId="2" applyNumberFormat="1" applyFont="1" applyFill="1" applyBorder="1" applyAlignment="1">
      <alignment horizontal="left" wrapText="1" readingOrder="1"/>
    </xf>
    <xf numFmtId="171" fontId="88" fillId="2" borderId="0" xfId="2" applyNumberFormat="1" applyFont="1" applyFill="1" applyBorder="1" applyAlignment="1">
      <alignment wrapText="1" readingOrder="1"/>
    </xf>
    <xf numFmtId="0" fontId="89" fillId="2" borderId="0" xfId="2" applyNumberFormat="1" applyFont="1" applyFill="1" applyBorder="1" applyAlignment="1">
      <alignment vertical="top" wrapText="1"/>
    </xf>
    <xf numFmtId="0" fontId="54" fillId="2" borderId="0" xfId="0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ill="1" applyBorder="1" applyAlignment="1"/>
    <xf numFmtId="0" fontId="85" fillId="2" borderId="0" xfId="2" applyNumberFormat="1" applyFont="1" applyFill="1" applyBorder="1" applyAlignment="1">
      <alignment horizontal="center" vertical="center" wrapText="1" readingOrder="1"/>
    </xf>
    <xf numFmtId="43" fontId="77" fillId="2" borderId="0" xfId="2" applyNumberFormat="1" applyFont="1" applyFill="1" applyBorder="1" applyAlignment="1">
      <alignment horizontal="right" wrapText="1" readingOrder="1"/>
    </xf>
    <xf numFmtId="43" fontId="0" fillId="2" borderId="0" xfId="0" applyNumberFormat="1" applyFont="1" applyFill="1" applyBorder="1"/>
    <xf numFmtId="43" fontId="0" fillId="2" borderId="0" xfId="0" applyNumberFormat="1" applyFill="1" applyBorder="1"/>
    <xf numFmtId="43" fontId="85" fillId="2" borderId="0" xfId="2" applyNumberFormat="1" applyFont="1" applyFill="1" applyBorder="1" applyAlignment="1">
      <alignment horizontal="right" wrapText="1" readingOrder="1"/>
    </xf>
    <xf numFmtId="0" fontId="84" fillId="2" borderId="0" xfId="0" applyFont="1" applyFill="1" applyBorder="1"/>
    <xf numFmtId="171" fontId="77" fillId="2" borderId="0" xfId="2" applyNumberFormat="1" applyFont="1" applyFill="1" applyBorder="1" applyAlignment="1">
      <alignment horizontal="right" wrapText="1" readingOrder="1"/>
    </xf>
    <xf numFmtId="171" fontId="0" fillId="2" borderId="0" xfId="0" applyNumberFormat="1" applyFill="1" applyBorder="1"/>
    <xf numFmtId="0" fontId="54" fillId="2" borderId="0" xfId="2" applyNumberFormat="1" applyFont="1" applyFill="1" applyBorder="1" applyAlignment="1">
      <alignment vertical="top" wrapText="1"/>
    </xf>
    <xf numFmtId="49" fontId="25" fillId="2" borderId="0" xfId="0" applyNumberFormat="1" applyFont="1" applyFill="1" applyBorder="1" applyAlignment="1">
      <alignment horizontal="center" vertical="center" wrapText="1"/>
    </xf>
    <xf numFmtId="166" fontId="23" fillId="0" borderId="0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169" fontId="0" fillId="2" borderId="0" xfId="0" applyNumberFormat="1" applyFill="1"/>
    <xf numFmtId="0" fontId="92" fillId="0" borderId="0" xfId="0" applyFont="1" applyFill="1" applyBorder="1" applyAlignment="1"/>
    <xf numFmtId="165" fontId="0" fillId="0" borderId="0" xfId="0" applyNumberFormat="1" applyFont="1"/>
    <xf numFmtId="169" fontId="0" fillId="2" borderId="5" xfId="0" applyNumberFormat="1" applyFill="1" applyBorder="1"/>
    <xf numFmtId="0" fontId="0" fillId="0" borderId="11" xfId="0" applyBorder="1"/>
    <xf numFmtId="0" fontId="14" fillId="2" borderId="2" xfId="1" applyFont="1" applyFill="1" applyBorder="1" applyAlignment="1">
      <alignment horizontal="center" vertical="center" wrapText="1"/>
    </xf>
    <xf numFmtId="49" fontId="23" fillId="0" borderId="3" xfId="0" applyNumberFormat="1" applyFont="1" applyFill="1" applyBorder="1" applyAlignment="1">
      <alignment horizontal="center" wrapText="1"/>
    </xf>
    <xf numFmtId="49" fontId="14" fillId="0" borderId="3" xfId="0" applyNumberFormat="1" applyFont="1" applyFill="1" applyBorder="1" applyAlignment="1">
      <alignment horizontal="center" wrapText="1"/>
    </xf>
    <xf numFmtId="49" fontId="14" fillId="2" borderId="3" xfId="0" applyNumberFormat="1" applyFont="1" applyFill="1" applyBorder="1" applyAlignment="1">
      <alignment horizontal="center" wrapText="1"/>
    </xf>
    <xf numFmtId="49" fontId="9" fillId="2" borderId="3" xfId="0" applyNumberFormat="1" applyFont="1" applyFill="1" applyBorder="1" applyAlignment="1">
      <alignment horizontal="center" wrapText="1"/>
    </xf>
    <xf numFmtId="49" fontId="22" fillId="2" borderId="3" xfId="0" applyNumberFormat="1" applyFont="1" applyFill="1" applyBorder="1" applyAlignment="1">
      <alignment horizontal="center" wrapText="1"/>
    </xf>
    <xf numFmtId="49" fontId="22" fillId="2" borderId="2" xfId="0" applyNumberFormat="1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166" fontId="14" fillId="2" borderId="2" xfId="0" applyNumberFormat="1" applyFont="1" applyFill="1" applyBorder="1" applyAlignment="1">
      <alignment horizontal="right" wrapText="1"/>
    </xf>
    <xf numFmtId="165" fontId="9" fillId="2" borderId="2" xfId="0" applyNumberFormat="1" applyFont="1" applyFill="1" applyBorder="1" applyAlignment="1">
      <alignment horizontal="right" vertical="center" wrapText="1"/>
    </xf>
    <xf numFmtId="165" fontId="9" fillId="2" borderId="2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wrapText="1"/>
    </xf>
    <xf numFmtId="0" fontId="0" fillId="36" borderId="0" xfId="0" applyFill="1"/>
    <xf numFmtId="0" fontId="14" fillId="0" borderId="2" xfId="0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/>
    </xf>
    <xf numFmtId="164" fontId="9" fillId="0" borderId="0" xfId="13" applyNumberFormat="1" applyFont="1" applyFill="1" applyBorder="1" applyAlignment="1" applyProtection="1">
      <alignment horizontal="right" vertical="center" wrapText="1"/>
    </xf>
    <xf numFmtId="0" fontId="11" fillId="0" borderId="0" xfId="0" applyNumberFormat="1" applyFont="1" applyFill="1" applyBorder="1" applyAlignment="1">
      <alignment horizontal="left" wrapText="1"/>
    </xf>
    <xf numFmtId="49" fontId="11" fillId="0" borderId="0" xfId="0" applyNumberFormat="1" applyFont="1" applyBorder="1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2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164" fontId="9" fillId="0" borderId="0" xfId="13" applyNumberFormat="1" applyFont="1" applyFill="1" applyBorder="1" applyAlignment="1" applyProtection="1">
      <alignment horizontal="right" vertical="center" wrapText="1"/>
    </xf>
    <xf numFmtId="0" fontId="23" fillId="0" borderId="2" xfId="0" applyFont="1" applyFill="1" applyBorder="1" applyAlignment="1">
      <alignment horizontal="center"/>
    </xf>
    <xf numFmtId="166" fontId="23" fillId="0" borderId="2" xfId="0" applyNumberFormat="1" applyFont="1" applyFill="1" applyBorder="1" applyAlignment="1">
      <alignment horizontal="right" wrapText="1"/>
    </xf>
    <xf numFmtId="166" fontId="23" fillId="2" borderId="2" xfId="0" applyNumberFormat="1" applyFont="1" applyFill="1" applyBorder="1" applyAlignment="1">
      <alignment horizontal="right" wrapText="1"/>
    </xf>
    <xf numFmtId="0" fontId="23" fillId="0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horizontal="center"/>
    </xf>
    <xf numFmtId="164" fontId="14" fillId="0" borderId="2" xfId="0" applyNumberFormat="1" applyFont="1" applyFill="1" applyBorder="1" applyAlignment="1">
      <alignment horizontal="right" wrapText="1"/>
    </xf>
    <xf numFmtId="164" fontId="23" fillId="2" borderId="2" xfId="0" applyNumberFormat="1" applyFont="1" applyFill="1" applyBorder="1" applyAlignment="1">
      <alignment horizontal="right" wrapText="1"/>
    </xf>
    <xf numFmtId="164" fontId="9" fillId="2" borderId="2" xfId="0" applyNumberFormat="1" applyFont="1" applyFill="1" applyBorder="1" applyAlignment="1">
      <alignment horizontal="right" wrapText="1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left" wrapText="1"/>
    </xf>
    <xf numFmtId="0" fontId="14" fillId="2" borderId="4" xfId="0" applyFont="1" applyFill="1" applyBorder="1" applyAlignment="1">
      <alignment horizontal="left" wrapText="1"/>
    </xf>
    <xf numFmtId="0" fontId="14" fillId="2" borderId="5" xfId="0" applyFont="1" applyFill="1" applyBorder="1" applyAlignment="1">
      <alignment horizontal="left" wrapText="1"/>
    </xf>
    <xf numFmtId="4" fontId="14" fillId="2" borderId="2" xfId="0" applyNumberFormat="1" applyFont="1" applyFill="1" applyBorder="1" applyAlignment="1">
      <alignment horizontal="center" vertical="center" wrapText="1"/>
    </xf>
    <xf numFmtId="3" fontId="14" fillId="2" borderId="3" xfId="1" applyNumberFormat="1" applyFont="1" applyFill="1" applyBorder="1" applyAlignment="1">
      <alignment horizontal="right" wrapText="1"/>
    </xf>
    <xf numFmtId="3" fontId="14" fillId="2" borderId="5" xfId="1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vertical="center" wrapText="1"/>
    </xf>
    <xf numFmtId="165" fontId="133" fillId="5" borderId="0" xfId="0" applyNumberFormat="1" applyFont="1" applyFill="1" applyBorder="1" applyAlignment="1">
      <alignment horizontal="right" wrapText="1"/>
    </xf>
    <xf numFmtId="49" fontId="23" fillId="2" borderId="0" xfId="0" applyNumberFormat="1" applyFont="1" applyFill="1" applyBorder="1" applyAlignment="1">
      <alignment horizontal="center" wrapText="1"/>
    </xf>
    <xf numFmtId="0" fontId="23" fillId="2" borderId="0" xfId="0" applyFont="1" applyFill="1" applyBorder="1" applyAlignment="1">
      <alignment horizontal="right" wrapText="1"/>
    </xf>
    <xf numFmtId="0" fontId="23" fillId="2" borderId="0" xfId="0" applyFont="1" applyFill="1" applyBorder="1" applyAlignment="1">
      <alignment horizontal="center" wrapText="1"/>
    </xf>
    <xf numFmtId="1" fontId="23" fillId="2" borderId="0" xfId="0" applyNumberFormat="1" applyFont="1" applyFill="1" applyBorder="1" applyAlignment="1">
      <alignment horizontal="right"/>
    </xf>
    <xf numFmtId="165" fontId="23" fillId="2" borderId="0" xfId="0" applyNumberFormat="1" applyFont="1" applyFill="1" applyBorder="1" applyAlignment="1">
      <alignment horizontal="right"/>
    </xf>
    <xf numFmtId="1" fontId="12" fillId="5" borderId="0" xfId="8" quotePrefix="1" applyNumberFormat="1" applyFont="1" applyFill="1" applyBorder="1" applyAlignment="1">
      <alignment horizontal="right" wrapText="1"/>
    </xf>
    <xf numFmtId="3" fontId="23" fillId="2" borderId="3" xfId="1" applyNumberFormat="1" applyFont="1" applyFill="1" applyBorder="1" applyAlignment="1">
      <alignment wrapText="1"/>
    </xf>
    <xf numFmtId="3" fontId="23" fillId="2" borderId="5" xfId="1" applyNumberFormat="1" applyFont="1" applyFill="1" applyBorder="1" applyAlignment="1">
      <alignment wrapText="1"/>
    </xf>
    <xf numFmtId="3" fontId="14" fillId="2" borderId="3" xfId="1" applyNumberFormat="1" applyFont="1" applyFill="1" applyBorder="1" applyAlignment="1">
      <alignment wrapText="1"/>
    </xf>
    <xf numFmtId="3" fontId="14" fillId="2" borderId="5" xfId="1" applyNumberFormat="1" applyFont="1" applyFill="1" applyBorder="1" applyAlignment="1">
      <alignment wrapText="1"/>
    </xf>
    <xf numFmtId="165" fontId="47" fillId="0" borderId="0" xfId="0" applyNumberFormat="1" applyFont="1"/>
    <xf numFmtId="164" fontId="0" fillId="0" borderId="0" xfId="0" applyNumberFormat="1"/>
    <xf numFmtId="164" fontId="23" fillId="2" borderId="2" xfId="1" applyNumberFormat="1" applyFont="1" applyFill="1" applyBorder="1" applyAlignment="1">
      <alignment wrapText="1"/>
    </xf>
    <xf numFmtId="3" fontId="23" fillId="2" borderId="2" xfId="1" applyNumberFormat="1" applyFont="1" applyFill="1" applyBorder="1" applyAlignment="1">
      <alignment wrapText="1"/>
    </xf>
    <xf numFmtId="49" fontId="23" fillId="0" borderId="0" xfId="0" applyNumberFormat="1" applyFont="1" applyFill="1" applyBorder="1" applyAlignment="1">
      <alignment horizontal="center" wrapText="1"/>
    </xf>
    <xf numFmtId="165" fontId="23" fillId="2" borderId="0" xfId="0" applyNumberFormat="1" applyFont="1" applyFill="1" applyBorder="1" applyAlignment="1">
      <alignment horizontal="right" wrapText="1"/>
    </xf>
    <xf numFmtId="4" fontId="14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64" fontId="9" fillId="0" borderId="0" xfId="13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 vertical="top"/>
    </xf>
    <xf numFmtId="0" fontId="23" fillId="2" borderId="2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/>
    </xf>
    <xf numFmtId="165" fontId="14" fillId="2" borderId="2" xfId="0" applyNumberFormat="1" applyFont="1" applyFill="1" applyBorder="1" applyAlignment="1">
      <alignment horizontal="right"/>
    </xf>
    <xf numFmtId="49" fontId="23" fillId="2" borderId="2" xfId="0" applyNumberFormat="1" applyFont="1" applyFill="1" applyBorder="1" applyAlignment="1">
      <alignment horizontal="center"/>
    </xf>
    <xf numFmtId="165" fontId="23" fillId="2" borderId="2" xfId="0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0" fontId="76" fillId="0" borderId="0" xfId="0" applyFont="1" applyFill="1"/>
    <xf numFmtId="0" fontId="14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/>
    <xf numFmtId="49" fontId="23" fillId="2" borderId="12" xfId="0" applyNumberFormat="1" applyFont="1" applyFill="1" applyBorder="1" applyAlignment="1">
      <alignment horizontal="center"/>
    </xf>
    <xf numFmtId="165" fontId="23" fillId="2" borderId="12" xfId="0" applyNumberFormat="1" applyFont="1" applyFill="1" applyBorder="1" applyAlignment="1">
      <alignment horizontal="right"/>
    </xf>
    <xf numFmtId="0" fontId="14" fillId="2" borderId="2" xfId="0" applyFont="1" applyFill="1" applyBorder="1" applyAlignment="1">
      <alignment horizontal="center" vertical="center" wrapText="1"/>
    </xf>
    <xf numFmtId="3" fontId="23" fillId="2" borderId="2" xfId="0" applyNumberFormat="1" applyFont="1" applyFill="1" applyBorder="1" applyAlignment="1">
      <alignment horizontal="right" wrapText="1"/>
    </xf>
    <xf numFmtId="0" fontId="23" fillId="2" borderId="2" xfId="0" applyFont="1" applyFill="1" applyBorder="1" applyAlignment="1">
      <alignment horizontal="center" wrapText="1"/>
    </xf>
    <xf numFmtId="0" fontId="14" fillId="2" borderId="12" xfId="0" applyFont="1" applyFill="1" applyBorder="1" applyAlignment="1">
      <alignment horizontal="center" vertical="center" wrapText="1"/>
    </xf>
    <xf numFmtId="49" fontId="23" fillId="2" borderId="2" xfId="0" applyNumberFormat="1" applyFont="1" applyFill="1" applyBorder="1" applyAlignment="1">
      <alignment horizontal="center" wrapText="1"/>
    </xf>
    <xf numFmtId="164" fontId="14" fillId="2" borderId="2" xfId="0" applyNumberFormat="1" applyFont="1" applyFill="1" applyBorder="1" applyAlignment="1">
      <alignment horizontal="right" wrapText="1"/>
    </xf>
    <xf numFmtId="0" fontId="22" fillId="2" borderId="2" xfId="0" applyFont="1" applyFill="1" applyBorder="1" applyAlignment="1">
      <alignment horizontal="center" wrapText="1"/>
    </xf>
    <xf numFmtId="0" fontId="14" fillId="2" borderId="11" xfId="0" applyFont="1" applyFill="1" applyBorder="1" applyAlignment="1">
      <alignment horizontal="center" wrapText="1"/>
    </xf>
    <xf numFmtId="164" fontId="14" fillId="2" borderId="11" xfId="0" applyNumberFormat="1" applyFont="1" applyFill="1" applyBorder="1" applyAlignment="1">
      <alignment horizontal="right" wrapText="1"/>
    </xf>
    <xf numFmtId="49" fontId="23" fillId="2" borderId="3" xfId="0" applyNumberFormat="1" applyFont="1" applyFill="1" applyBorder="1" applyAlignment="1">
      <alignment horizontal="center" wrapText="1"/>
    </xf>
    <xf numFmtId="49" fontId="9" fillId="2" borderId="2" xfId="0" applyNumberFormat="1" applyFont="1" applyFill="1" applyBorder="1" applyAlignment="1">
      <alignment horizontal="center" wrapText="1"/>
    </xf>
    <xf numFmtId="49" fontId="14" fillId="2" borderId="2" xfId="0" applyNumberFormat="1" applyFont="1" applyFill="1" applyBorder="1" applyAlignment="1">
      <alignment horizontal="center" wrapText="1"/>
    </xf>
    <xf numFmtId="164" fontId="23" fillId="2" borderId="2" xfId="0" applyNumberFormat="1" applyFont="1" applyFill="1" applyBorder="1" applyAlignment="1">
      <alignment horizontal="right" wrapText="1"/>
    </xf>
    <xf numFmtId="49" fontId="14" fillId="2" borderId="9" xfId="0" applyNumberFormat="1" applyFont="1" applyFill="1" applyBorder="1" applyAlignment="1">
      <alignment horizontal="center" wrapText="1"/>
    </xf>
    <xf numFmtId="49" fontId="22" fillId="2" borderId="3" xfId="0" applyNumberFormat="1" applyFont="1" applyFill="1" applyBorder="1" applyAlignment="1">
      <alignment wrapText="1"/>
    </xf>
    <xf numFmtId="49" fontId="23" fillId="2" borderId="3" xfId="0" applyNumberFormat="1" applyFont="1" applyFill="1" applyBorder="1" applyAlignment="1">
      <alignment wrapText="1"/>
    </xf>
    <xf numFmtId="164" fontId="23" fillId="2" borderId="2" xfId="0" applyNumberFormat="1" applyFont="1" applyFill="1" applyBorder="1" applyAlignment="1">
      <alignment horizontal="right" wrapText="1"/>
    </xf>
    <xf numFmtId="165" fontId="9" fillId="2" borderId="2" xfId="0" applyNumberFormat="1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left" wrapText="1"/>
    </xf>
    <xf numFmtId="0" fontId="23" fillId="2" borderId="4" xfId="0" applyFont="1" applyFill="1" applyBorder="1" applyAlignment="1">
      <alignment horizontal="left" wrapText="1"/>
    </xf>
    <xf numFmtId="0" fontId="14" fillId="2" borderId="11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164" fontId="23" fillId="2" borderId="2" xfId="0" applyNumberFormat="1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/>
    </xf>
    <xf numFmtId="4" fontId="14" fillId="2" borderId="11" xfId="0" applyNumberFormat="1" applyFont="1" applyFill="1" applyBorder="1" applyAlignment="1">
      <alignment horizontal="center" vertical="center" wrapText="1"/>
    </xf>
    <xf numFmtId="165" fontId="14" fillId="2" borderId="11" xfId="0" applyNumberFormat="1" applyFont="1" applyFill="1" applyBorder="1" applyAlignment="1">
      <alignment horizontal="right" vertical="center"/>
    </xf>
    <xf numFmtId="165" fontId="22" fillId="2" borderId="2" xfId="0" applyNumberFormat="1" applyFont="1" applyFill="1" applyBorder="1" applyAlignment="1">
      <alignment horizontal="right"/>
    </xf>
    <xf numFmtId="167" fontId="9" fillId="2" borderId="2" xfId="0" applyNumberFormat="1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shrinkToFit="1"/>
    </xf>
    <xf numFmtId="165" fontId="23" fillId="2" borderId="2" xfId="0" applyNumberFormat="1" applyFont="1" applyFill="1" applyBorder="1" applyAlignment="1">
      <alignment horizontal="right" shrinkToFit="1"/>
    </xf>
    <xf numFmtId="0" fontId="9" fillId="2" borderId="2" xfId="0" applyFont="1" applyFill="1" applyBorder="1" applyAlignment="1">
      <alignment horizontal="center" shrinkToFit="1"/>
    </xf>
    <xf numFmtId="165" fontId="14" fillId="2" borderId="2" xfId="0" applyNumberFormat="1" applyFont="1" applyFill="1" applyBorder="1" applyAlignment="1">
      <alignment horizontal="right" shrinkToFit="1"/>
    </xf>
    <xf numFmtId="165" fontId="22" fillId="2" borderId="2" xfId="0" applyNumberFormat="1" applyFont="1" applyFill="1" applyBorder="1" applyAlignment="1">
      <alignment horizontal="right" shrinkToFit="1"/>
    </xf>
    <xf numFmtId="165" fontId="9" fillId="2" borderId="2" xfId="0" applyNumberFormat="1" applyFont="1" applyFill="1" applyBorder="1" applyAlignment="1">
      <alignment horizontal="right" shrinkToFit="1"/>
    </xf>
    <xf numFmtId="165" fontId="14" fillId="2" borderId="2" xfId="0" applyNumberFormat="1" applyFont="1" applyFill="1" applyBorder="1" applyAlignment="1">
      <alignment horizontal="right" wrapText="1"/>
    </xf>
    <xf numFmtId="49" fontId="14" fillId="2" borderId="3" xfId="0" applyNumberFormat="1" applyFont="1" applyFill="1" applyBorder="1" applyAlignment="1">
      <alignment horizontal="left" wrapText="1"/>
    </xf>
    <xf numFmtId="49" fontId="14" fillId="2" borderId="4" xfId="0" applyNumberFormat="1" applyFont="1" applyFill="1" applyBorder="1" applyAlignment="1">
      <alignment horizontal="left" wrapText="1"/>
    </xf>
    <xf numFmtId="165" fontId="23" fillId="2" borderId="2" xfId="0" applyNumberFormat="1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164" fontId="23" fillId="2" borderId="2" xfId="0" applyNumberFormat="1" applyFont="1" applyFill="1" applyBorder="1" applyAlignment="1">
      <alignment horizontal="right" wrapText="1"/>
    </xf>
    <xf numFmtId="164" fontId="9" fillId="2" borderId="2" xfId="0" applyNumberFormat="1" applyFont="1" applyFill="1" applyBorder="1" applyAlignment="1">
      <alignment horizontal="right" wrapText="1"/>
    </xf>
    <xf numFmtId="49" fontId="9" fillId="2" borderId="2" xfId="0" applyNumberFormat="1" applyFont="1" applyFill="1" applyBorder="1" applyAlignment="1">
      <alignment wrapText="1"/>
    </xf>
    <xf numFmtId="166" fontId="23" fillId="2" borderId="2" xfId="0" applyNumberFormat="1" applyFont="1" applyFill="1" applyBorder="1" applyAlignment="1">
      <alignment horizontal="right" wrapText="1"/>
    </xf>
    <xf numFmtId="0" fontId="31" fillId="2" borderId="0" xfId="0" applyFont="1" applyFill="1"/>
    <xf numFmtId="0" fontId="31" fillId="2" borderId="0" xfId="0" applyFont="1" applyFill="1" applyAlignment="1">
      <alignment horizontal="justify" vertical="top" wrapText="1"/>
    </xf>
    <xf numFmtId="49" fontId="14" fillId="2" borderId="2" xfId="0" applyNumberFormat="1" applyFont="1" applyFill="1" applyBorder="1" applyAlignment="1">
      <alignment horizontal="center"/>
    </xf>
    <xf numFmtId="165" fontId="14" fillId="2" borderId="2" xfId="0" applyNumberFormat="1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center" wrapText="1"/>
    </xf>
    <xf numFmtId="164" fontId="23" fillId="2" borderId="2" xfId="0" applyNumberFormat="1" applyFont="1" applyFill="1" applyBorder="1" applyAlignment="1">
      <alignment horizontal="right" wrapText="1"/>
    </xf>
    <xf numFmtId="0" fontId="23" fillId="2" borderId="2" xfId="0" applyFont="1" applyFill="1" applyBorder="1" applyAlignment="1">
      <alignment horizontal="center" wrapText="1"/>
    </xf>
    <xf numFmtId="164" fontId="76" fillId="2" borderId="2" xfId="0" applyNumberFormat="1" applyFont="1" applyFill="1" applyBorder="1" applyAlignment="1">
      <alignment horizontal="right" wrapText="1"/>
    </xf>
    <xf numFmtId="164" fontId="126" fillId="2" borderId="2" xfId="0" applyNumberFormat="1" applyFont="1" applyFill="1" applyBorder="1" applyAlignment="1">
      <alignment horizontal="right" wrapText="1"/>
    </xf>
    <xf numFmtId="0" fontId="14" fillId="0" borderId="2" xfId="0" applyFont="1" applyFill="1" applyBorder="1" applyAlignment="1">
      <alignment horizontal="center" vertical="center" wrapText="1"/>
    </xf>
    <xf numFmtId="49" fontId="14" fillId="2" borderId="12" xfId="0" applyNumberFormat="1" applyFont="1" applyFill="1" applyBorder="1" applyAlignment="1">
      <alignment horizontal="center" wrapText="1"/>
    </xf>
    <xf numFmtId="0" fontId="14" fillId="2" borderId="12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12" fillId="5" borderId="0" xfId="0" quotePrefix="1" applyFont="1" applyFill="1" applyBorder="1" applyAlignment="1">
      <alignment horizontal="right" wrapText="1"/>
    </xf>
    <xf numFmtId="0" fontId="12" fillId="36" borderId="0" xfId="0" quotePrefix="1" applyFont="1" applyFill="1" applyBorder="1" applyAlignment="1">
      <alignment horizontal="right" wrapText="1"/>
    </xf>
    <xf numFmtId="164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wrapText="1"/>
    </xf>
    <xf numFmtId="0" fontId="23" fillId="2" borderId="2" xfId="0" applyFont="1" applyFill="1" applyBorder="1" applyAlignment="1">
      <alignment horizontal="center" wrapText="1"/>
    </xf>
    <xf numFmtId="0" fontId="23" fillId="2" borderId="2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34" fillId="2" borderId="2" xfId="0" applyNumberFormat="1" applyFont="1" applyFill="1" applyBorder="1" applyAlignment="1">
      <alignment horizontal="center" wrapText="1"/>
    </xf>
    <xf numFmtId="0" fontId="34" fillId="2" borderId="2" xfId="0" applyFont="1" applyFill="1" applyBorder="1" applyAlignment="1">
      <alignment horizontal="center" wrapText="1"/>
    </xf>
    <xf numFmtId="0" fontId="23" fillId="2" borderId="2" xfId="0" applyNumberFormat="1" applyFont="1" applyFill="1" applyBorder="1" applyAlignment="1">
      <alignment horizontal="center" wrapText="1"/>
    </xf>
    <xf numFmtId="164" fontId="23" fillId="2" borderId="2" xfId="0" applyNumberFormat="1" applyFont="1" applyFill="1" applyBorder="1" applyAlignment="1">
      <alignment horizontal="right" wrapText="1"/>
    </xf>
    <xf numFmtId="4" fontId="14" fillId="2" borderId="2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 wrapText="1"/>
    </xf>
    <xf numFmtId="0" fontId="14" fillId="2" borderId="4" xfId="0" applyFont="1" applyFill="1" applyBorder="1" applyAlignment="1">
      <alignment horizontal="left" wrapText="1"/>
    </xf>
    <xf numFmtId="0" fontId="14" fillId="2" borderId="5" xfId="0" applyFont="1" applyFill="1" applyBorder="1" applyAlignment="1">
      <alignment horizontal="left" wrapText="1"/>
    </xf>
    <xf numFmtId="0" fontId="14" fillId="2" borderId="2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vertical="center" wrapText="1"/>
    </xf>
    <xf numFmtId="165" fontId="23" fillId="2" borderId="2" xfId="0" applyNumberFormat="1" applyFont="1" applyFill="1" applyBorder="1" applyAlignment="1">
      <alignment horizontal="right" wrapText="1"/>
    </xf>
    <xf numFmtId="164" fontId="14" fillId="2" borderId="2" xfId="0" applyNumberFormat="1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center" wrapText="1"/>
    </xf>
    <xf numFmtId="2" fontId="9" fillId="2" borderId="7" xfId="0" applyNumberFormat="1" applyFont="1" applyFill="1" applyBorder="1" applyAlignment="1">
      <alignment horizontal="center" wrapText="1"/>
    </xf>
    <xf numFmtId="2" fontId="9" fillId="2" borderId="8" xfId="0" applyNumberFormat="1" applyFont="1" applyFill="1" applyBorder="1" applyAlignment="1">
      <alignment horizontal="center" wrapText="1"/>
    </xf>
    <xf numFmtId="0" fontId="26" fillId="2" borderId="0" xfId="0" applyFont="1" applyFill="1" applyBorder="1" applyAlignment="1">
      <alignment vertical="top" wrapText="1"/>
    </xf>
    <xf numFmtId="0" fontId="29" fillId="2" borderId="0" xfId="0" applyFont="1" applyFill="1" applyBorder="1" applyAlignment="1">
      <alignment horizontal="justify" vertical="top" wrapText="1"/>
    </xf>
    <xf numFmtId="14" fontId="13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8" fillId="0" borderId="0" xfId="0" applyFont="1" applyFill="1" applyBorder="1"/>
    <xf numFmtId="0" fontId="0" fillId="0" borderId="0" xfId="0" applyAlignment="1"/>
    <xf numFmtId="0" fontId="23" fillId="2" borderId="3" xfId="0" applyFont="1" applyFill="1" applyBorder="1" applyAlignment="1">
      <alignment horizontal="right" wrapText="1"/>
    </xf>
    <xf numFmtId="0" fontId="23" fillId="2" borderId="4" xfId="0" applyFont="1" applyFill="1" applyBorder="1" applyAlignment="1">
      <alignment horizontal="right" wrapText="1"/>
    </xf>
    <xf numFmtId="0" fontId="23" fillId="2" borderId="5" xfId="0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center" wrapText="1"/>
    </xf>
    <xf numFmtId="165" fontId="23" fillId="2" borderId="2" xfId="0" applyNumberFormat="1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164" fontId="23" fillId="2" borderId="2" xfId="0" applyNumberFormat="1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center"/>
    </xf>
    <xf numFmtId="164" fontId="14" fillId="2" borderId="2" xfId="0" applyNumberFormat="1" applyFont="1" applyFill="1" applyBorder="1" applyAlignment="1">
      <alignment horizontal="right" wrapText="1"/>
    </xf>
    <xf numFmtId="165" fontId="23" fillId="2" borderId="2" xfId="0" applyNumberFormat="1" applyFont="1" applyFill="1" applyBorder="1" applyAlignment="1">
      <alignment horizontal="right" wrapText="1"/>
    </xf>
    <xf numFmtId="4" fontId="14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/>
    </xf>
    <xf numFmtId="0" fontId="34" fillId="0" borderId="0" xfId="0" applyFont="1" applyFill="1" applyAlignment="1">
      <alignment horizontal="left" wrapText="1"/>
    </xf>
    <xf numFmtId="0" fontId="34" fillId="0" borderId="0" xfId="0" applyFont="1" applyFill="1" applyBorder="1" applyAlignment="1">
      <alignment horizontal="left"/>
    </xf>
    <xf numFmtId="3" fontId="23" fillId="36" borderId="3" xfId="1" applyNumberFormat="1" applyFont="1" applyFill="1" applyBorder="1" applyAlignment="1">
      <alignment horizontal="right" wrapText="1"/>
    </xf>
    <xf numFmtId="3" fontId="23" fillId="36" borderId="5" xfId="1" applyNumberFormat="1" applyFont="1" applyFill="1" applyBorder="1" applyAlignment="1">
      <alignment horizontal="right" wrapText="1"/>
    </xf>
    <xf numFmtId="3" fontId="23" fillId="24" borderId="3" xfId="1" applyNumberFormat="1" applyFont="1" applyFill="1" applyBorder="1" applyAlignment="1">
      <alignment wrapText="1"/>
    </xf>
    <xf numFmtId="3" fontId="23" fillId="24" borderId="5" xfId="1" applyNumberFormat="1" applyFont="1" applyFill="1" applyBorder="1" applyAlignment="1">
      <alignment wrapText="1"/>
    </xf>
    <xf numFmtId="3" fontId="23" fillId="36" borderId="3" xfId="1" applyNumberFormat="1" applyFont="1" applyFill="1" applyBorder="1" applyAlignment="1">
      <alignment wrapText="1"/>
    </xf>
    <xf numFmtId="3" fontId="23" fillId="36" borderId="5" xfId="1" applyNumberFormat="1" applyFont="1" applyFill="1" applyBorder="1" applyAlignment="1">
      <alignment wrapText="1"/>
    </xf>
    <xf numFmtId="164" fontId="23" fillId="36" borderId="2" xfId="1" applyNumberFormat="1" applyFont="1" applyFill="1" applyBorder="1" applyAlignment="1">
      <alignment wrapText="1"/>
    </xf>
    <xf numFmtId="3" fontId="23" fillId="36" borderId="2" xfId="1" applyNumberFormat="1" applyFont="1" applyFill="1" applyBorder="1" applyAlignment="1">
      <alignment wrapText="1"/>
    </xf>
    <xf numFmtId="3" fontId="0" fillId="36" borderId="0" xfId="0" applyNumberFormat="1" applyFill="1" applyAlignment="1"/>
    <xf numFmtId="0" fontId="0" fillId="36" borderId="0" xfId="0" applyFill="1" applyAlignment="1"/>
    <xf numFmtId="165" fontId="0" fillId="36" borderId="0" xfId="0" applyNumberFormat="1" applyFill="1" applyAlignment="1"/>
    <xf numFmtId="0" fontId="0" fillId="36" borderId="0" xfId="0" applyFill="1" applyAlignment="1">
      <alignment horizontal="left" vertical="center"/>
    </xf>
    <xf numFmtId="3" fontId="0" fillId="36" borderId="0" xfId="0" applyNumberFormat="1" applyFill="1" applyAlignment="1">
      <alignment horizontal="left" vertical="center"/>
    </xf>
    <xf numFmtId="165" fontId="0" fillId="36" borderId="0" xfId="0" applyNumberFormat="1" applyFill="1"/>
    <xf numFmtId="165" fontId="0" fillId="0" borderId="11" xfId="0" applyNumberFormat="1" applyBorder="1"/>
    <xf numFmtId="165" fontId="126" fillId="2" borderId="2" xfId="0" applyNumberFormat="1" applyFont="1" applyFill="1" applyBorder="1" applyAlignment="1">
      <alignment horizontal="right" wrapText="1"/>
    </xf>
    <xf numFmtId="164" fontId="14" fillId="2" borderId="2" xfId="0" applyNumberFormat="1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right"/>
    </xf>
    <xf numFmtId="164" fontId="23" fillId="0" borderId="2" xfId="0" applyNumberFormat="1" applyFont="1" applyFill="1" applyBorder="1" applyAlignment="1">
      <alignment horizontal="right"/>
    </xf>
    <xf numFmtId="164" fontId="23" fillId="0" borderId="2" xfId="0" applyNumberFormat="1" applyFont="1" applyFill="1" applyBorder="1" applyAlignment="1">
      <alignment horizontal="right" wrapText="1"/>
    </xf>
    <xf numFmtId="164" fontId="9" fillId="0" borderId="2" xfId="0" applyNumberFormat="1" applyFont="1" applyFill="1" applyBorder="1" applyAlignment="1">
      <alignment horizontal="center" vertical="center"/>
    </xf>
    <xf numFmtId="164" fontId="14" fillId="0" borderId="2" xfId="0" applyNumberFormat="1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164" fontId="23" fillId="2" borderId="2" xfId="0" applyNumberFormat="1" applyFont="1" applyFill="1" applyBorder="1" applyAlignment="1">
      <alignment horizontal="center" vertical="center"/>
    </xf>
    <xf numFmtId="164" fontId="23" fillId="0" borderId="2" xfId="0" applyNumberFormat="1" applyFont="1" applyFill="1" applyBorder="1" applyAlignment="1">
      <alignment horizontal="center" vertical="center"/>
    </xf>
    <xf numFmtId="164" fontId="14" fillId="5" borderId="2" xfId="0" applyNumberFormat="1" applyFont="1" applyFill="1" applyBorder="1" applyAlignment="1">
      <alignment horizontal="center" vertical="center"/>
    </xf>
    <xf numFmtId="164" fontId="22" fillId="0" borderId="2" xfId="0" applyNumberFormat="1" applyFont="1" applyFill="1" applyBorder="1" applyAlignment="1">
      <alignment horizontal="center" vertical="center" wrapText="1"/>
    </xf>
    <xf numFmtId="164" fontId="23" fillId="0" borderId="2" xfId="0" applyNumberFormat="1" applyFont="1" applyFill="1" applyBorder="1" applyAlignment="1">
      <alignment horizontal="center" vertical="center" wrapText="1"/>
    </xf>
    <xf numFmtId="164" fontId="22" fillId="5" borderId="2" xfId="0" applyNumberFormat="1" applyFont="1" applyFill="1" applyBorder="1" applyAlignment="1">
      <alignment horizontal="center" vertical="center" wrapText="1"/>
    </xf>
    <xf numFmtId="164" fontId="23" fillId="0" borderId="2" xfId="0" applyNumberFormat="1" applyFont="1" applyFill="1" applyBorder="1" applyAlignment="1">
      <alignment horizontal="right" vertical="top" wrapText="1"/>
    </xf>
    <xf numFmtId="164" fontId="9" fillId="2" borderId="2" xfId="0" applyNumberFormat="1" applyFont="1" applyFill="1" applyBorder="1" applyAlignment="1">
      <alignment horizontal="center"/>
    </xf>
    <xf numFmtId="165" fontId="14" fillId="2" borderId="4" xfId="0" applyNumberFormat="1" applyFont="1" applyFill="1" applyBorder="1" applyAlignment="1">
      <alignment wrapText="1"/>
    </xf>
    <xf numFmtId="165" fontId="14" fillId="2" borderId="5" xfId="0" applyNumberFormat="1" applyFont="1" applyFill="1" applyBorder="1" applyAlignment="1">
      <alignment wrapText="1"/>
    </xf>
    <xf numFmtId="165" fontId="14" fillId="2" borderId="2" xfId="0" applyNumberFormat="1" applyFont="1" applyFill="1" applyBorder="1" applyAlignment="1">
      <alignment wrapText="1"/>
    </xf>
    <xf numFmtId="164" fontId="23" fillId="2" borderId="4" xfId="0" applyNumberFormat="1" applyFont="1" applyFill="1" applyBorder="1" applyAlignment="1"/>
    <xf numFmtId="164" fontId="23" fillId="2" borderId="5" xfId="0" applyNumberFormat="1" applyFont="1" applyFill="1" applyBorder="1" applyAlignment="1"/>
    <xf numFmtId="164" fontId="23" fillId="2" borderId="2" xfId="0" applyNumberFormat="1" applyFont="1" applyFill="1" applyBorder="1" applyAlignment="1"/>
    <xf numFmtId="0" fontId="14" fillId="2" borderId="4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vertical="center" wrapText="1"/>
    </xf>
    <xf numFmtId="165" fontId="14" fillId="2" borderId="4" xfId="0" applyNumberFormat="1" applyFont="1" applyFill="1" applyBorder="1" applyAlignment="1"/>
    <xf numFmtId="165" fontId="14" fillId="2" borderId="5" xfId="0" applyNumberFormat="1" applyFont="1" applyFill="1" applyBorder="1" applyAlignment="1"/>
    <xf numFmtId="165" fontId="23" fillId="2" borderId="4" xfId="0" applyNumberFormat="1" applyFont="1" applyFill="1" applyBorder="1" applyAlignment="1"/>
    <xf numFmtId="165" fontId="23" fillId="2" borderId="5" xfId="0" applyNumberFormat="1" applyFont="1" applyFill="1" applyBorder="1" applyAlignment="1"/>
    <xf numFmtId="165" fontId="14" fillId="0" borderId="4" xfId="0" applyNumberFormat="1" applyFont="1" applyFill="1" applyBorder="1" applyAlignment="1"/>
    <xf numFmtId="165" fontId="14" fillId="0" borderId="5" xfId="0" applyNumberFormat="1" applyFont="1" applyFill="1" applyBorder="1" applyAlignment="1"/>
    <xf numFmtId="165" fontId="23" fillId="0" borderId="4" xfId="0" applyNumberFormat="1" applyFont="1" applyFill="1" applyBorder="1" applyAlignment="1"/>
    <xf numFmtId="165" fontId="23" fillId="0" borderId="5" xfId="0" applyNumberFormat="1" applyFont="1" applyFill="1" applyBorder="1" applyAlignment="1"/>
    <xf numFmtId="165" fontId="14" fillId="2" borderId="2" xfId="0" applyNumberFormat="1" applyFont="1" applyFill="1" applyBorder="1" applyAlignment="1"/>
    <xf numFmtId="165" fontId="23" fillId="2" borderId="2" xfId="0" applyNumberFormat="1" applyFont="1" applyFill="1" applyBorder="1" applyAlignment="1"/>
    <xf numFmtId="165" fontId="14" fillId="0" borderId="2" xfId="0" applyNumberFormat="1" applyFont="1" applyFill="1" applyBorder="1" applyAlignment="1"/>
    <xf numFmtId="165" fontId="23" fillId="0" borderId="2" xfId="0" applyNumberFormat="1" applyFont="1" applyFill="1" applyBorder="1" applyAlignment="1"/>
    <xf numFmtId="165" fontId="0" fillId="2" borderId="2" xfId="0" applyNumberFormat="1" applyFill="1" applyBorder="1"/>
    <xf numFmtId="49" fontId="83" fillId="2" borderId="0" xfId="0" applyNumberFormat="1" applyFont="1" applyFill="1" applyBorder="1" applyAlignment="1">
      <alignment horizontal="left" vertical="top" wrapText="1"/>
    </xf>
    <xf numFmtId="4" fontId="14" fillId="2" borderId="2" xfId="0" applyNumberFormat="1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wrapText="1"/>
    </xf>
    <xf numFmtId="165" fontId="23" fillId="2" borderId="2" xfId="0" applyNumberFormat="1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center" vertical="center" wrapText="1"/>
    </xf>
    <xf numFmtId="165" fontId="14" fillId="2" borderId="2" xfId="0" applyNumberFormat="1" applyFont="1" applyFill="1" applyBorder="1" applyAlignment="1">
      <alignment horizontal="right" wrapText="1"/>
    </xf>
    <xf numFmtId="165" fontId="23" fillId="2" borderId="2" xfId="0" applyNumberFormat="1" applyFont="1" applyFill="1" applyBorder="1" applyAlignment="1">
      <alignment horizontal="right" wrapText="1"/>
    </xf>
    <xf numFmtId="49" fontId="12" fillId="2" borderId="1" xfId="0" applyNumberFormat="1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49" fontId="15" fillId="2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23" fillId="2" borderId="6" xfId="0" applyNumberFormat="1" applyFont="1" applyFill="1" applyBorder="1" applyAlignment="1">
      <alignment horizontal="center" wrapText="1"/>
    </xf>
    <xf numFmtId="0" fontId="0" fillId="0" borderId="6" xfId="0" applyBorder="1" applyAlignment="1"/>
    <xf numFmtId="0" fontId="12" fillId="0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49" fontId="12" fillId="2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9" fillId="2" borderId="1" xfId="0" applyFont="1" applyFill="1" applyBorder="1" applyAlignment="1">
      <alignment horizontal="center" shrinkToFit="1"/>
    </xf>
    <xf numFmtId="0" fontId="0" fillId="0" borderId="1" xfId="0" applyBorder="1" applyAlignment="1"/>
    <xf numFmtId="49" fontId="12" fillId="2" borderId="6" xfId="0" applyNumberFormat="1" applyFont="1" applyFill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49" fontId="12" fillId="2" borderId="0" xfId="0" applyNumberFormat="1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9" fontId="12" fillId="2" borderId="0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3" xfId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center" vertical="center" wrapText="1"/>
    </xf>
    <xf numFmtId="4" fontId="14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49" fontId="12" fillId="0" borderId="6" xfId="0" applyNumberFormat="1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14" fillId="0" borderId="2" xfId="0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right" wrapText="1"/>
    </xf>
    <xf numFmtId="0" fontId="23" fillId="2" borderId="4" xfId="0" applyFont="1" applyFill="1" applyBorder="1" applyAlignment="1">
      <alignment horizontal="right" wrapText="1"/>
    </xf>
    <xf numFmtId="0" fontId="23" fillId="2" borderId="5" xfId="0" applyFont="1" applyFill="1" applyBorder="1" applyAlignment="1">
      <alignment horizontal="right" wrapText="1"/>
    </xf>
    <xf numFmtId="0" fontId="14" fillId="2" borderId="9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left" wrapText="1"/>
    </xf>
    <xf numFmtId="0" fontId="14" fillId="2" borderId="10" xfId="0" applyFont="1" applyFill="1" applyBorder="1" applyAlignment="1">
      <alignment horizontal="left" wrapText="1"/>
    </xf>
    <xf numFmtId="0" fontId="14" fillId="2" borderId="9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3" fontId="23" fillId="2" borderId="3" xfId="0" applyNumberFormat="1" applyFont="1" applyFill="1" applyBorder="1" applyAlignment="1">
      <alignment horizontal="right" wrapText="1"/>
    </xf>
    <xf numFmtId="3" fontId="23" fillId="2" borderId="4" xfId="0" applyNumberFormat="1" applyFont="1" applyFill="1" applyBorder="1" applyAlignment="1">
      <alignment horizontal="right" wrapText="1"/>
    </xf>
    <xf numFmtId="164" fontId="23" fillId="2" borderId="2" xfId="0" applyNumberFormat="1" applyFont="1" applyFill="1" applyBorder="1" applyAlignment="1">
      <alignment horizontal="right" wrapText="1"/>
    </xf>
    <xf numFmtId="3" fontId="23" fillId="2" borderId="2" xfId="0" applyNumberFormat="1" applyFont="1" applyFill="1" applyBorder="1" applyAlignment="1">
      <alignment horizontal="right" wrapText="1"/>
    </xf>
    <xf numFmtId="3" fontId="14" fillId="2" borderId="3" xfId="0" applyNumberFormat="1" applyFont="1" applyFill="1" applyBorder="1" applyAlignment="1">
      <alignment horizontal="right" wrapText="1"/>
    </xf>
    <xf numFmtId="3" fontId="14" fillId="2" borderId="5" xfId="0" applyNumberFormat="1" applyFont="1" applyFill="1" applyBorder="1" applyAlignment="1">
      <alignment horizontal="right" wrapText="1"/>
    </xf>
    <xf numFmtId="164" fontId="14" fillId="2" borderId="3" xfId="0" applyNumberFormat="1" applyFont="1" applyFill="1" applyBorder="1" applyAlignment="1">
      <alignment horizontal="right" wrapText="1"/>
    </xf>
    <xf numFmtId="164" fontId="14" fillId="2" borderId="5" xfId="0" applyNumberFormat="1" applyFont="1" applyFill="1" applyBorder="1" applyAlignment="1">
      <alignment horizontal="right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9" xfId="1" applyFont="1" applyFill="1" applyBorder="1" applyAlignment="1">
      <alignment horizontal="center" vertical="center" wrapText="1"/>
    </xf>
    <xf numFmtId="0" fontId="14" fillId="2" borderId="10" xfId="1" applyFont="1" applyFill="1" applyBorder="1" applyAlignment="1">
      <alignment horizontal="center" vertical="center" wrapText="1"/>
    </xf>
    <xf numFmtId="4" fontId="14" fillId="2" borderId="9" xfId="0" applyNumberFormat="1" applyFont="1" applyFill="1" applyBorder="1" applyAlignment="1">
      <alignment horizontal="center" vertical="center" wrapText="1"/>
    </xf>
    <xf numFmtId="4" fontId="14" fillId="2" borderId="10" xfId="0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49" fontId="83" fillId="2" borderId="6" xfId="0" applyNumberFormat="1" applyFont="1" applyFill="1" applyBorder="1" applyAlignment="1">
      <alignment horizontal="left" vertical="top" wrapText="1"/>
    </xf>
    <xf numFmtId="0" fontId="138" fillId="0" borderId="6" xfId="0" applyFont="1" applyBorder="1" applyAlignment="1">
      <alignment horizontal="left" vertical="top" wrapText="1"/>
    </xf>
    <xf numFmtId="49" fontId="83" fillId="2" borderId="0" xfId="0" applyNumberFormat="1" applyFont="1" applyFill="1" applyBorder="1" applyAlignment="1">
      <alignment horizontal="left" vertical="top" wrapText="1"/>
    </xf>
    <xf numFmtId="0" fontId="138" fillId="0" borderId="0" xfId="0" applyFont="1" applyBorder="1" applyAlignment="1">
      <alignment horizontal="left" vertical="top" wrapText="1"/>
    </xf>
    <xf numFmtId="49" fontId="12" fillId="2" borderId="4" xfId="0" applyNumberFormat="1" applyFont="1" applyFill="1" applyBorder="1" applyAlignment="1">
      <alignment horizontal="left" vertical="top" wrapText="1"/>
    </xf>
    <xf numFmtId="0" fontId="0" fillId="0" borderId="4" xfId="0" applyBorder="1" applyAlignment="1">
      <alignment vertical="top"/>
    </xf>
    <xf numFmtId="0" fontId="23" fillId="0" borderId="2" xfId="0" applyFont="1" applyBorder="1" applyAlignment="1">
      <alignment horizontal="right" wrapText="1"/>
    </xf>
    <xf numFmtId="0" fontId="14" fillId="0" borderId="2" xfId="0" applyFont="1" applyBorder="1" applyAlignment="1">
      <alignment horizontal="left" wrapText="1"/>
    </xf>
    <xf numFmtId="0" fontId="23" fillId="2" borderId="3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3" fontId="34" fillId="2" borderId="3" xfId="0" applyNumberFormat="1" applyFont="1" applyFill="1" applyBorder="1" applyAlignment="1">
      <alignment horizontal="right" wrapText="1"/>
    </xf>
    <xf numFmtId="3" fontId="34" fillId="2" borderId="5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Fill="1" applyAlignment="1">
      <alignment wrapText="1"/>
    </xf>
    <xf numFmtId="0" fontId="0" fillId="0" borderId="0" xfId="0" applyAlignment="1"/>
    <xf numFmtId="164" fontId="14" fillId="0" borderId="2" xfId="0" applyNumberFormat="1" applyFont="1" applyFill="1" applyBorder="1" applyAlignment="1">
      <alignment horizontal="right"/>
    </xf>
    <xf numFmtId="4" fontId="14" fillId="2" borderId="2" xfId="0" applyNumberFormat="1" applyFont="1" applyFill="1" applyBorder="1" applyAlignment="1">
      <alignment horizontal="center" vertical="center" wrapText="1"/>
    </xf>
    <xf numFmtId="164" fontId="23" fillId="0" borderId="2" xfId="0" applyNumberFormat="1" applyFont="1" applyFill="1" applyBorder="1" applyAlignment="1">
      <alignment horizontal="right"/>
    </xf>
    <xf numFmtId="0" fontId="14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right"/>
    </xf>
    <xf numFmtId="2" fontId="23" fillId="2" borderId="2" xfId="0" applyNumberFormat="1" applyFont="1" applyFill="1" applyBorder="1" applyAlignment="1">
      <alignment horizontal="center" wrapText="1"/>
    </xf>
    <xf numFmtId="0" fontId="14" fillId="2" borderId="2" xfId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justify" wrapText="1"/>
    </xf>
    <xf numFmtId="3" fontId="23" fillId="2" borderId="5" xfId="0" applyNumberFormat="1" applyFont="1" applyFill="1" applyBorder="1" applyAlignment="1">
      <alignment horizontal="right" wrapText="1"/>
    </xf>
    <xf numFmtId="4" fontId="14" fillId="2" borderId="11" xfId="0" applyNumberFormat="1" applyFont="1" applyFill="1" applyBorder="1" applyAlignment="1">
      <alignment horizontal="center" vertical="center" wrapText="1"/>
    </xf>
    <xf numFmtId="0" fontId="23" fillId="2" borderId="3" xfId="0" applyNumberFormat="1" applyFont="1" applyFill="1" applyBorder="1" applyAlignment="1">
      <alignment horizontal="right" wrapText="1"/>
    </xf>
    <xf numFmtId="49" fontId="23" fillId="2" borderId="5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justify" wrapText="1"/>
    </xf>
    <xf numFmtId="0" fontId="9" fillId="2" borderId="4" xfId="0" applyFont="1" applyFill="1" applyBorder="1" applyAlignment="1">
      <alignment horizontal="justify" wrapText="1"/>
    </xf>
    <xf numFmtId="0" fontId="9" fillId="2" borderId="5" xfId="0" applyFont="1" applyFill="1" applyBorder="1" applyAlignment="1">
      <alignment horizontal="justify" wrapText="1"/>
    </xf>
    <xf numFmtId="0" fontId="9" fillId="2" borderId="3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49" fontId="23" fillId="2" borderId="3" xfId="0" applyNumberFormat="1" applyFont="1" applyFill="1" applyBorder="1" applyAlignment="1">
      <alignment horizontal="right" wrapText="1"/>
    </xf>
    <xf numFmtId="49" fontId="23" fillId="2" borderId="4" xfId="0" applyNumberFormat="1" applyFont="1" applyFill="1" applyBorder="1" applyAlignment="1">
      <alignment horizontal="right" wrapText="1"/>
    </xf>
    <xf numFmtId="0" fontId="23" fillId="2" borderId="5" xfId="0" applyFont="1" applyFill="1" applyBorder="1" applyAlignment="1">
      <alignment horizontal="center" wrapText="1"/>
    </xf>
    <xf numFmtId="0" fontId="138" fillId="0" borderId="1" xfId="0" applyFont="1" applyBorder="1" applyAlignment="1">
      <alignment horizontal="left" vertical="top" wrapText="1"/>
    </xf>
    <xf numFmtId="0" fontId="136" fillId="2" borderId="0" xfId="0" applyFont="1" applyFill="1" applyBorder="1" applyAlignment="1">
      <alignment vertical="top" wrapText="1"/>
    </xf>
    <xf numFmtId="0" fontId="47" fillId="2" borderId="0" xfId="0" applyFont="1" applyFill="1" applyAlignment="1">
      <alignment vertical="top" wrapText="1"/>
    </xf>
    <xf numFmtId="0" fontId="0" fillId="2" borderId="0" xfId="0" applyFill="1" applyAlignment="1">
      <alignment vertical="top"/>
    </xf>
    <xf numFmtId="0" fontId="23" fillId="2" borderId="2" xfId="0" applyFont="1" applyFill="1" applyBorder="1" applyAlignment="1">
      <alignment horizontal="right" wrapText="1"/>
    </xf>
    <xf numFmtId="2" fontId="9" fillId="2" borderId="2" xfId="0" applyNumberFormat="1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right" wrapText="1"/>
    </xf>
    <xf numFmtId="0" fontId="9" fillId="2" borderId="2" xfId="0" applyFont="1" applyFill="1" applyBorder="1" applyAlignment="1">
      <alignment horizontal="justify" wrapText="1"/>
    </xf>
    <xf numFmtId="0" fontId="14" fillId="2" borderId="2" xfId="0" applyFont="1" applyFill="1" applyBorder="1" applyAlignment="1">
      <alignment horizontal="center" wrapText="1"/>
    </xf>
    <xf numFmtId="164" fontId="14" fillId="2" borderId="2" xfId="0" applyNumberFormat="1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right" wrapText="1"/>
    </xf>
    <xf numFmtId="0" fontId="14" fillId="2" borderId="3" xfId="0" applyFont="1" applyFill="1" applyBorder="1" applyAlignment="1">
      <alignment horizontal="left" wrapText="1"/>
    </xf>
    <xf numFmtId="0" fontId="14" fillId="2" borderId="4" xfId="0" applyFont="1" applyFill="1" applyBorder="1" applyAlignment="1">
      <alignment horizontal="left" wrapText="1"/>
    </xf>
    <xf numFmtId="0" fontId="14" fillId="2" borderId="5" xfId="0" applyFont="1" applyFill="1" applyBorder="1" applyAlignment="1">
      <alignment horizontal="left" wrapText="1"/>
    </xf>
    <xf numFmtId="0" fontId="23" fillId="2" borderId="2" xfId="0" applyFont="1" applyFill="1" applyBorder="1" applyAlignment="1">
      <alignment horizontal="center" wrapText="1"/>
    </xf>
    <xf numFmtId="3" fontId="9" fillId="2" borderId="2" xfId="0" applyNumberFormat="1" applyFont="1" applyFill="1" applyBorder="1" applyAlignment="1">
      <alignment horizontal="right" wrapText="1"/>
    </xf>
    <xf numFmtId="3" fontId="14" fillId="2" borderId="2" xfId="0" applyNumberFormat="1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left" vertical="top" wrapText="1"/>
    </xf>
    <xf numFmtId="3" fontId="14" fillId="2" borderId="9" xfId="0" applyNumberFormat="1" applyFont="1" applyFill="1" applyBorder="1" applyAlignment="1">
      <alignment horizontal="right" wrapText="1"/>
    </xf>
    <xf numFmtId="3" fontId="14" fillId="2" borderId="10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right" wrapText="1"/>
    </xf>
    <xf numFmtId="0" fontId="9" fillId="2" borderId="5" xfId="0" applyFont="1" applyFill="1" applyBorder="1" applyAlignment="1">
      <alignment horizontal="right" wrapText="1"/>
    </xf>
    <xf numFmtId="3" fontId="9" fillId="2" borderId="3" xfId="0" applyNumberFormat="1" applyFont="1" applyFill="1" applyBorder="1" applyAlignment="1">
      <alignment horizontal="right" wrapText="1"/>
    </xf>
    <xf numFmtId="3" fontId="9" fillId="2" borderId="5" xfId="0" applyNumberFormat="1" applyFont="1" applyFill="1" applyBorder="1" applyAlignment="1">
      <alignment horizontal="right" wrapText="1"/>
    </xf>
    <xf numFmtId="1" fontId="9" fillId="2" borderId="3" xfId="0" applyNumberFormat="1" applyFont="1" applyFill="1" applyBorder="1" applyAlignment="1">
      <alignment horizontal="right" wrapText="1"/>
    </xf>
    <xf numFmtId="1" fontId="9" fillId="2" borderId="5" xfId="0" applyNumberFormat="1" applyFont="1" applyFill="1" applyBorder="1" applyAlignment="1">
      <alignment horizontal="right" wrapText="1"/>
    </xf>
    <xf numFmtId="3" fontId="9" fillId="2" borderId="4" xfId="0" applyNumberFormat="1" applyFont="1" applyFill="1" applyBorder="1" applyAlignment="1">
      <alignment horizontal="right" wrapText="1"/>
    </xf>
    <xf numFmtId="0" fontId="14" fillId="2" borderId="3" xfId="0" applyFont="1" applyFill="1" applyBorder="1" applyAlignment="1">
      <alignment horizontal="right" wrapText="1"/>
    </xf>
    <xf numFmtId="0" fontId="14" fillId="2" borderId="5" xfId="0" applyFont="1" applyFill="1" applyBorder="1" applyAlignment="1">
      <alignment horizontal="right" wrapText="1"/>
    </xf>
    <xf numFmtId="4" fontId="14" fillId="2" borderId="2" xfId="0" applyNumberFormat="1" applyFont="1" applyFill="1" applyBorder="1" applyAlignment="1">
      <alignment horizontal="right" wrapText="1"/>
    </xf>
    <xf numFmtId="0" fontId="14" fillId="2" borderId="4" xfId="0" applyFont="1" applyFill="1" applyBorder="1" applyAlignment="1">
      <alignment horizontal="right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center" wrapText="1"/>
    </xf>
    <xf numFmtId="0" fontId="14" fillId="2" borderId="2" xfId="1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right" wrapText="1"/>
    </xf>
    <xf numFmtId="0" fontId="23" fillId="0" borderId="3" xfId="0" applyFont="1" applyFill="1" applyBorder="1" applyAlignment="1">
      <alignment horizontal="right"/>
    </xf>
    <xf numFmtId="0" fontId="23" fillId="0" borderId="5" xfId="0" applyFont="1" applyFill="1" applyBorder="1" applyAlignment="1">
      <alignment horizontal="right"/>
    </xf>
    <xf numFmtId="0" fontId="9" fillId="0" borderId="3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23" fillId="0" borderId="3" xfId="0" applyFont="1" applyFill="1" applyBorder="1" applyAlignment="1">
      <alignment horizontal="right" wrapText="1"/>
    </xf>
    <xf numFmtId="0" fontId="23" fillId="0" borderId="4" xfId="0" applyFont="1" applyFill="1" applyBorder="1" applyAlignment="1">
      <alignment horizontal="right" wrapText="1"/>
    </xf>
    <xf numFmtId="0" fontId="23" fillId="0" borderId="5" xfId="0" applyFont="1" applyFill="1" applyBorder="1" applyAlignment="1">
      <alignment horizontal="right" wrapText="1"/>
    </xf>
    <xf numFmtId="0" fontId="23" fillId="0" borderId="2" xfId="0" applyFont="1" applyFill="1" applyBorder="1" applyAlignment="1">
      <alignment horizontal="right" wrapText="1"/>
    </xf>
    <xf numFmtId="0" fontId="9" fillId="0" borderId="3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justify" wrapText="1"/>
    </xf>
    <xf numFmtId="0" fontId="14" fillId="2" borderId="4" xfId="0" applyFont="1" applyFill="1" applyBorder="1" applyAlignment="1">
      <alignment horizontal="justify" wrapText="1"/>
    </xf>
    <xf numFmtId="0" fontId="14" fillId="2" borderId="5" xfId="0" applyFont="1" applyFill="1" applyBorder="1" applyAlignment="1">
      <alignment horizontal="justify" wrapText="1"/>
    </xf>
    <xf numFmtId="0" fontId="84" fillId="2" borderId="4" xfId="0" applyFont="1" applyFill="1" applyBorder="1" applyAlignment="1">
      <alignment horizontal="right" wrapText="1"/>
    </xf>
    <xf numFmtId="0" fontId="84" fillId="2" borderId="5" xfId="0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right"/>
    </xf>
    <xf numFmtId="0" fontId="14" fillId="0" borderId="2" xfId="0" applyFont="1" applyFill="1" applyBorder="1" applyAlignment="1">
      <alignment horizontal="right"/>
    </xf>
    <xf numFmtId="0" fontId="14" fillId="0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wrapText="1"/>
    </xf>
    <xf numFmtId="2" fontId="14" fillId="2" borderId="3" xfId="0" applyNumberFormat="1" applyFont="1" applyFill="1" applyBorder="1" applyAlignment="1">
      <alignment horizontal="right" wrapText="1"/>
    </xf>
    <xf numFmtId="2" fontId="0" fillId="2" borderId="5" xfId="0" applyNumberFormat="1" applyFill="1" applyBorder="1" applyAlignment="1">
      <alignment horizontal="right" wrapText="1"/>
    </xf>
    <xf numFmtId="2" fontId="14" fillId="2" borderId="5" xfId="0" applyNumberFormat="1" applyFont="1" applyFill="1" applyBorder="1" applyAlignment="1">
      <alignment horizontal="right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23" fillId="2" borderId="3" xfId="0" applyNumberFormat="1" applyFont="1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12" fillId="2" borderId="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64" fontId="23" fillId="2" borderId="3" xfId="0" applyNumberFormat="1" applyFont="1" applyFill="1" applyBorder="1" applyAlignment="1">
      <alignment horizontal="right" wrapText="1"/>
    </xf>
    <xf numFmtId="164" fontId="23" fillId="2" borderId="5" xfId="0" applyNumberFormat="1" applyFont="1" applyFill="1" applyBorder="1" applyAlignment="1">
      <alignment horizontal="right" wrapText="1"/>
    </xf>
    <xf numFmtId="3" fontId="23" fillId="2" borderId="3" xfId="13" quotePrefix="1" applyNumberFormat="1" applyFont="1" applyFill="1" applyBorder="1" applyAlignment="1">
      <alignment horizontal="right" wrapText="1"/>
    </xf>
    <xf numFmtId="3" fontId="23" fillId="2" borderId="5" xfId="13" quotePrefix="1" applyNumberFormat="1" applyFont="1" applyFill="1" applyBorder="1" applyAlignment="1">
      <alignment horizontal="right" wrapText="1"/>
    </xf>
    <xf numFmtId="0" fontId="23" fillId="2" borderId="2" xfId="0" applyFont="1" applyFill="1" applyBorder="1" applyAlignment="1">
      <alignment horizontal="center"/>
    </xf>
    <xf numFmtId="2" fontId="34" fillId="2" borderId="3" xfId="0" applyNumberFormat="1" applyFont="1" applyFill="1" applyBorder="1" applyAlignment="1">
      <alignment horizontal="right" wrapText="1"/>
    </xf>
    <xf numFmtId="2" fontId="34" fillId="2" borderId="5" xfId="0" applyNumberFormat="1" applyFont="1" applyFill="1" applyBorder="1" applyAlignment="1">
      <alignment horizontal="right" wrapText="1"/>
    </xf>
    <xf numFmtId="0" fontId="34" fillId="2" borderId="3" xfId="0" applyFont="1" applyFill="1" applyBorder="1" applyAlignment="1">
      <alignment wrapText="1"/>
    </xf>
    <xf numFmtId="0" fontId="34" fillId="2" borderId="4" xfId="0" applyFont="1" applyFill="1" applyBorder="1" applyAlignment="1">
      <alignment wrapText="1"/>
    </xf>
    <xf numFmtId="0" fontId="34" fillId="2" borderId="5" xfId="0" applyFont="1" applyFill="1" applyBorder="1" applyAlignment="1">
      <alignment wrapText="1"/>
    </xf>
    <xf numFmtId="0" fontId="14" fillId="2" borderId="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23" fillId="2" borderId="3" xfId="0" applyFont="1" applyFill="1" applyBorder="1" applyAlignment="1">
      <alignment horizontal="left" wrapText="1"/>
    </xf>
    <xf numFmtId="0" fontId="23" fillId="2" borderId="4" xfId="0" applyFont="1" applyFill="1" applyBorder="1" applyAlignment="1">
      <alignment horizontal="left" wrapText="1"/>
    </xf>
    <xf numFmtId="0" fontId="23" fillId="2" borderId="5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23" fillId="2" borderId="3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49" fontId="23" fillId="2" borderId="3" xfId="13" applyNumberFormat="1" applyFont="1" applyFill="1" applyBorder="1" applyAlignment="1" applyProtection="1">
      <alignment horizontal="right" wrapText="1"/>
    </xf>
    <xf numFmtId="49" fontId="23" fillId="2" borderId="4" xfId="13" applyNumberFormat="1" applyFont="1" applyFill="1" applyBorder="1" applyAlignment="1" applyProtection="1">
      <alignment horizontal="right" wrapText="1"/>
    </xf>
    <xf numFmtId="49" fontId="23" fillId="2" borderId="5" xfId="13" applyNumberFormat="1" applyFont="1" applyFill="1" applyBorder="1" applyAlignment="1" applyProtection="1">
      <alignment horizontal="right" wrapText="1"/>
    </xf>
    <xf numFmtId="164" fontId="23" fillId="2" borderId="3" xfId="13" applyNumberFormat="1" applyFont="1" applyFill="1" applyBorder="1" applyAlignment="1" applyProtection="1">
      <alignment horizontal="right" wrapText="1"/>
    </xf>
    <xf numFmtId="164" fontId="23" fillId="2" borderId="5" xfId="13" applyNumberFormat="1" applyFont="1" applyFill="1" applyBorder="1" applyAlignment="1" applyProtection="1">
      <alignment horizontal="right" wrapText="1"/>
    </xf>
    <xf numFmtId="0" fontId="22" fillId="2" borderId="3" xfId="0" applyFont="1" applyFill="1" applyBorder="1" applyAlignment="1">
      <alignment horizontal="left" wrapText="1"/>
    </xf>
    <xf numFmtId="0" fontId="22" fillId="2" borderId="4" xfId="0" applyFont="1" applyFill="1" applyBorder="1" applyAlignment="1">
      <alignment horizontal="left" wrapText="1"/>
    </xf>
    <xf numFmtId="0" fontId="22" fillId="2" borderId="5" xfId="0" applyFont="1" applyFill="1" applyBorder="1" applyAlignment="1">
      <alignment horizontal="left" wrapText="1"/>
    </xf>
    <xf numFmtId="164" fontId="23" fillId="2" borderId="3" xfId="13" quotePrefix="1" applyNumberFormat="1" applyFont="1" applyFill="1" applyBorder="1" applyAlignment="1">
      <alignment horizontal="right" wrapText="1"/>
    </xf>
    <xf numFmtId="164" fontId="23" fillId="2" borderId="5" xfId="13" quotePrefix="1" applyNumberFormat="1" applyFont="1" applyFill="1" applyBorder="1" applyAlignment="1">
      <alignment horizontal="right" wrapText="1"/>
    </xf>
    <xf numFmtId="0" fontId="15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left" wrapText="1"/>
    </xf>
    <xf numFmtId="164" fontId="9" fillId="2" borderId="3" xfId="0" applyNumberFormat="1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center"/>
    </xf>
    <xf numFmtId="169" fontId="128" fillId="2" borderId="2" xfId="0" applyNumberFormat="1" applyFont="1" applyFill="1" applyBorder="1" applyAlignment="1">
      <alignment horizontal="right"/>
    </xf>
    <xf numFmtId="169" fontId="23" fillId="2" borderId="2" xfId="0" applyNumberFormat="1" applyFont="1" applyFill="1" applyBorder="1" applyAlignment="1">
      <alignment horizontal="right"/>
    </xf>
    <xf numFmtId="169" fontId="14" fillId="2" borderId="2" xfId="0" applyNumberFormat="1" applyFont="1" applyFill="1" applyBorder="1" applyAlignment="1">
      <alignment horizontal="right"/>
    </xf>
    <xf numFmtId="0" fontId="9" fillId="0" borderId="6" xfId="0" applyFont="1" applyFill="1" applyBorder="1" applyAlignment="1">
      <alignment horizontal="left" vertical="top" wrapText="1" shrinkToFit="1"/>
    </xf>
    <xf numFmtId="0" fontId="9" fillId="2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 shrinkToFit="1"/>
    </xf>
    <xf numFmtId="1" fontId="23" fillId="2" borderId="3" xfId="0" applyNumberFormat="1" applyFont="1" applyFill="1" applyBorder="1" applyAlignment="1">
      <alignment horizontal="right" wrapText="1"/>
    </xf>
    <xf numFmtId="1" fontId="23" fillId="2" borderId="5" xfId="0" applyNumberFormat="1" applyFont="1" applyFill="1" applyBorder="1" applyAlignment="1">
      <alignment horizontal="right" wrapText="1"/>
    </xf>
    <xf numFmtId="0" fontId="22" fillId="2" borderId="3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1" fontId="22" fillId="2" borderId="3" xfId="0" applyNumberFormat="1" applyFont="1" applyFill="1" applyBorder="1" applyAlignment="1">
      <alignment horizontal="center" wrapText="1"/>
    </xf>
    <xf numFmtId="1" fontId="22" fillId="2" borderId="5" xfId="0" applyNumberFormat="1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164" fontId="14" fillId="2" borderId="3" xfId="0" applyNumberFormat="1" applyFont="1" applyFill="1" applyBorder="1" applyAlignment="1">
      <alignment horizontal="right" vertical="center" wrapText="1"/>
    </xf>
    <xf numFmtId="164" fontId="14" fillId="2" borderId="5" xfId="0" applyNumberFormat="1" applyFont="1" applyFill="1" applyBorder="1" applyAlignment="1">
      <alignment horizontal="right" vertical="center" wrapText="1"/>
    </xf>
    <xf numFmtId="1" fontId="23" fillId="2" borderId="2" xfId="0" applyNumberFormat="1" applyFont="1" applyFill="1" applyBorder="1" applyAlignment="1">
      <alignment horizontal="right" wrapText="1"/>
    </xf>
    <xf numFmtId="0" fontId="23" fillId="2" borderId="2" xfId="0" applyFont="1" applyFill="1" applyBorder="1" applyAlignment="1">
      <alignment horizontal="center" shrinkToFit="1"/>
    </xf>
    <xf numFmtId="165" fontId="9" fillId="2" borderId="3" xfId="0" applyNumberFormat="1" applyFont="1" applyFill="1" applyBorder="1" applyAlignment="1">
      <alignment horizontal="right"/>
    </xf>
    <xf numFmtId="165" fontId="9" fillId="2" borderId="5" xfId="0" applyNumberFormat="1" applyFont="1" applyFill="1" applyBorder="1" applyAlignment="1">
      <alignment horizontal="right"/>
    </xf>
    <xf numFmtId="0" fontId="23" fillId="2" borderId="3" xfId="0" applyFont="1" applyFill="1" applyBorder="1" applyAlignment="1">
      <alignment horizontal="justify" wrapText="1"/>
    </xf>
    <xf numFmtId="0" fontId="23" fillId="2" borderId="4" xfId="0" applyFont="1" applyFill="1" applyBorder="1" applyAlignment="1">
      <alignment horizontal="justify" wrapText="1"/>
    </xf>
    <xf numFmtId="0" fontId="23" fillId="2" borderId="5" xfId="0" applyFont="1" applyFill="1" applyBorder="1" applyAlignment="1">
      <alignment horizontal="justify" wrapText="1"/>
    </xf>
    <xf numFmtId="0" fontId="23" fillId="2" borderId="3" xfId="0" applyFont="1" applyFill="1" applyBorder="1" applyAlignment="1">
      <alignment horizontal="right" shrinkToFit="1"/>
    </xf>
    <xf numFmtId="0" fontId="23" fillId="2" borderId="4" xfId="0" applyFont="1" applyFill="1" applyBorder="1" applyAlignment="1">
      <alignment horizontal="right" shrinkToFit="1"/>
    </xf>
    <xf numFmtId="0" fontId="23" fillId="2" borderId="5" xfId="0" applyFont="1" applyFill="1" applyBorder="1" applyAlignment="1">
      <alignment horizontal="right" shrinkToFit="1"/>
    </xf>
    <xf numFmtId="0" fontId="9" fillId="2" borderId="2" xfId="0" applyFont="1" applyFill="1" applyBorder="1" applyAlignment="1">
      <alignment horizontal="center"/>
    </xf>
    <xf numFmtId="0" fontId="0" fillId="0" borderId="0" xfId="0" applyBorder="1" applyAlignment="1">
      <alignment horizontal="left" vertical="top"/>
    </xf>
    <xf numFmtId="164" fontId="23" fillId="2" borderId="2" xfId="0" applyNumberFormat="1" applyFont="1" applyFill="1" applyBorder="1" applyAlignment="1">
      <alignment horizontal="right"/>
    </xf>
    <xf numFmtId="3" fontId="23" fillId="2" borderId="2" xfId="0" applyNumberFormat="1" applyFont="1" applyFill="1" applyBorder="1" applyAlignment="1">
      <alignment horizontal="right"/>
    </xf>
    <xf numFmtId="0" fontId="23" fillId="2" borderId="7" xfId="0" applyFont="1" applyFill="1" applyBorder="1" applyAlignment="1">
      <alignment horizontal="right" wrapText="1"/>
    </xf>
    <xf numFmtId="0" fontId="23" fillId="2" borderId="6" xfId="0" applyFont="1" applyFill="1" applyBorder="1" applyAlignment="1">
      <alignment horizontal="right" wrapText="1"/>
    </xf>
    <xf numFmtId="0" fontId="23" fillId="2" borderId="8" xfId="0" applyFont="1" applyFill="1" applyBorder="1" applyAlignment="1">
      <alignment horizontal="right" wrapText="1"/>
    </xf>
    <xf numFmtId="0" fontId="23" fillId="2" borderId="7" xfId="0" applyFont="1" applyFill="1" applyBorder="1" applyAlignment="1">
      <alignment horizontal="center"/>
    </xf>
    <xf numFmtId="0" fontId="23" fillId="2" borderId="8" xfId="0" applyFont="1" applyFill="1" applyBorder="1" applyAlignment="1">
      <alignment horizontal="center"/>
    </xf>
    <xf numFmtId="3" fontId="23" fillId="2" borderId="7" xfId="0" applyNumberFormat="1" applyFont="1" applyFill="1" applyBorder="1" applyAlignment="1">
      <alignment horizontal="right"/>
    </xf>
    <xf numFmtId="3" fontId="23" fillId="2" borderId="8" xfId="0" applyNumberFormat="1" applyFont="1" applyFill="1" applyBorder="1" applyAlignment="1">
      <alignment horizontal="right"/>
    </xf>
    <xf numFmtId="3" fontId="14" fillId="2" borderId="3" xfId="0" applyNumberFormat="1" applyFont="1" applyFill="1" applyBorder="1" applyAlignment="1">
      <alignment horizontal="right"/>
    </xf>
    <xf numFmtId="3" fontId="14" fillId="2" borderId="5" xfId="0" applyNumberFormat="1" applyFont="1" applyFill="1" applyBorder="1" applyAlignment="1">
      <alignment horizontal="right"/>
    </xf>
    <xf numFmtId="3" fontId="23" fillId="2" borderId="3" xfId="0" applyNumberFormat="1" applyFont="1" applyFill="1" applyBorder="1" applyAlignment="1">
      <alignment horizontal="right"/>
    </xf>
    <xf numFmtId="3" fontId="23" fillId="2" borderId="5" xfId="0" applyNumberFormat="1" applyFont="1" applyFill="1" applyBorder="1" applyAlignment="1">
      <alignment horizontal="right"/>
    </xf>
    <xf numFmtId="0" fontId="14" fillId="2" borderId="2" xfId="0" applyFont="1" applyFill="1" applyBorder="1" applyAlignment="1">
      <alignment horizontal="center"/>
    </xf>
    <xf numFmtId="164" fontId="14" fillId="2" borderId="3" xfId="13" quotePrefix="1" applyNumberFormat="1" applyFont="1" applyFill="1" applyBorder="1" applyAlignment="1">
      <alignment horizontal="right" wrapText="1"/>
    </xf>
    <xf numFmtId="164" fontId="14" fillId="2" borderId="5" xfId="13" quotePrefix="1" applyNumberFormat="1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right" wrapText="1"/>
    </xf>
    <xf numFmtId="0" fontId="0" fillId="2" borderId="5" xfId="0" applyFont="1" applyFill="1" applyBorder="1" applyAlignment="1">
      <alignment horizontal="right" wrapText="1"/>
    </xf>
    <xf numFmtId="49" fontId="23" fillId="2" borderId="6" xfId="0" applyNumberFormat="1" applyFont="1" applyFill="1" applyBorder="1" applyAlignment="1">
      <alignment horizontal="left" vertical="top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3" fontId="9" fillId="2" borderId="3" xfId="0" applyNumberFormat="1" applyFont="1" applyFill="1" applyBorder="1" applyAlignment="1">
      <alignment horizontal="right" vertical="center" wrapText="1"/>
    </xf>
    <xf numFmtId="3" fontId="9" fillId="2" borderId="5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left" vertical="top"/>
    </xf>
    <xf numFmtId="3" fontId="23" fillId="2" borderId="3" xfId="1" applyNumberFormat="1" applyFont="1" applyFill="1" applyBorder="1" applyAlignment="1">
      <alignment horizontal="right" wrapText="1"/>
    </xf>
    <xf numFmtId="3" fontId="23" fillId="2" borderId="5" xfId="1" applyNumberFormat="1" applyFont="1" applyFill="1" applyBorder="1" applyAlignment="1">
      <alignment horizontal="right" wrapText="1"/>
    </xf>
    <xf numFmtId="0" fontId="9" fillId="2" borderId="3" xfId="0" applyNumberFormat="1" applyFont="1" applyFill="1" applyBorder="1" applyAlignment="1">
      <alignment horizontal="right" vertical="center" wrapText="1"/>
    </xf>
    <xf numFmtId="0" fontId="9" fillId="2" borderId="5" xfId="0" applyNumberFormat="1" applyFont="1" applyFill="1" applyBorder="1" applyAlignment="1">
      <alignment horizontal="right" vertical="center" wrapText="1"/>
    </xf>
    <xf numFmtId="0" fontId="15" fillId="2" borderId="1" xfId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58" fillId="0" borderId="0" xfId="0" applyFont="1" applyFill="1" applyBorder="1" applyAlignment="1">
      <alignment horizontal="left" vertical="center"/>
    </xf>
    <xf numFmtId="0" fontId="125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93" fillId="0" borderId="2" xfId="1" applyNumberFormat="1" applyFont="1" applyFill="1" applyBorder="1" applyAlignment="1">
      <alignment horizontal="right" vertical="center" wrapText="1"/>
    </xf>
    <xf numFmtId="3" fontId="93" fillId="2" borderId="2" xfId="1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justify" vertical="top" wrapText="1"/>
    </xf>
    <xf numFmtId="0" fontId="6" fillId="0" borderId="0" xfId="0" applyNumberFormat="1" applyFont="1" applyFill="1" applyBorder="1" applyAlignment="1">
      <alignment horizontal="justify" vertical="top" wrapText="1"/>
    </xf>
    <xf numFmtId="0" fontId="15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left" wrapText="1"/>
    </xf>
    <xf numFmtId="0" fontId="22" fillId="0" borderId="2" xfId="0" applyFont="1" applyFill="1" applyBorder="1" applyAlignment="1">
      <alignment horizontal="center" wrapText="1"/>
    </xf>
    <xf numFmtId="0" fontId="23" fillId="0" borderId="2" xfId="0" applyFont="1" applyFill="1" applyBorder="1" applyAlignment="1">
      <alignment horizontal="center" wrapText="1"/>
    </xf>
    <xf numFmtId="49" fontId="23" fillId="0" borderId="2" xfId="1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14" fillId="0" borderId="2" xfId="1" applyFont="1" applyFill="1" applyBorder="1" applyAlignment="1">
      <alignment horizontal="left" vertical="center" wrapText="1"/>
    </xf>
    <xf numFmtId="165" fontId="14" fillId="0" borderId="2" xfId="1" applyNumberFormat="1" applyFont="1" applyFill="1" applyBorder="1" applyAlignment="1">
      <alignment horizontal="center" vertical="center"/>
    </xf>
    <xf numFmtId="3" fontId="23" fillId="0" borderId="2" xfId="1" applyNumberFormat="1" applyFont="1" applyFill="1" applyBorder="1" applyAlignment="1">
      <alignment horizontal="right" vertical="center" wrapText="1"/>
    </xf>
    <xf numFmtId="3" fontId="23" fillId="2" borderId="2" xfId="1" applyNumberFormat="1" applyFont="1" applyFill="1" applyBorder="1" applyAlignment="1">
      <alignment horizontal="right" vertical="center" wrapText="1"/>
    </xf>
    <xf numFmtId="49" fontId="23" fillId="0" borderId="2" xfId="1" applyNumberFormat="1" applyFont="1" applyFill="1" applyBorder="1" applyAlignment="1">
      <alignment horizontal="left" vertical="center" wrapText="1"/>
    </xf>
    <xf numFmtId="165" fontId="23" fillId="0" borderId="2" xfId="1" applyNumberFormat="1" applyFont="1" applyFill="1" applyBorder="1" applyAlignment="1">
      <alignment horizontal="center" vertical="center"/>
    </xf>
    <xf numFmtId="2" fontId="9" fillId="2" borderId="7" xfId="0" applyNumberFormat="1" applyFont="1" applyFill="1" applyBorder="1" applyAlignment="1">
      <alignment horizontal="center" wrapText="1"/>
    </xf>
    <xf numFmtId="2" fontId="9" fillId="2" borderId="8" xfId="0" applyNumberFormat="1" applyFont="1" applyFill="1" applyBorder="1" applyAlignment="1">
      <alignment horizontal="center" wrapText="1"/>
    </xf>
    <xf numFmtId="3" fontId="14" fillId="2" borderId="3" xfId="1" applyNumberFormat="1" applyFont="1" applyFill="1" applyBorder="1" applyAlignment="1">
      <alignment horizontal="right" wrapText="1"/>
    </xf>
    <xf numFmtId="3" fontId="14" fillId="2" borderId="5" xfId="1" applyNumberFormat="1" applyFont="1" applyFill="1" applyBorder="1" applyAlignment="1">
      <alignment horizontal="right" wrapText="1"/>
    </xf>
    <xf numFmtId="0" fontId="26" fillId="2" borderId="6" xfId="1" applyFont="1" applyFill="1" applyBorder="1" applyAlignment="1">
      <alignment horizontal="justify" vertical="top" wrapText="1"/>
    </xf>
    <xf numFmtId="0" fontId="15" fillId="0" borderId="6" xfId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justify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22" fillId="0" borderId="2" xfId="1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3" fontId="14" fillId="0" borderId="2" xfId="1" applyNumberFormat="1" applyFont="1" applyFill="1" applyBorder="1" applyAlignment="1">
      <alignment horizontal="right" vertical="center"/>
    </xf>
    <xf numFmtId="3" fontId="14" fillId="2" borderId="2" xfId="1" applyNumberFormat="1" applyFont="1" applyFill="1" applyBorder="1" applyAlignment="1">
      <alignment horizontal="right" vertical="center"/>
    </xf>
    <xf numFmtId="165" fontId="23" fillId="2" borderId="3" xfId="0" applyNumberFormat="1" applyFont="1" applyFill="1" applyBorder="1" applyAlignment="1">
      <alignment horizontal="right" wrapText="1"/>
    </xf>
    <xf numFmtId="165" fontId="23" fillId="2" borderId="5" xfId="0" applyNumberFormat="1" applyFont="1" applyFill="1" applyBorder="1" applyAlignment="1">
      <alignment horizontal="right" wrapText="1"/>
    </xf>
    <xf numFmtId="164" fontId="9" fillId="0" borderId="0" xfId="13" quotePrefix="1" applyNumberFormat="1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right"/>
    </xf>
    <xf numFmtId="164" fontId="9" fillId="0" borderId="0" xfId="13" applyNumberFormat="1" applyFont="1" applyFill="1" applyBorder="1" applyAlignment="1" applyProtection="1">
      <alignment horizontal="right" vertical="center" wrapText="1"/>
    </xf>
    <xf numFmtId="0" fontId="34" fillId="0" borderId="0" xfId="0" applyFont="1" applyFill="1" applyAlignment="1">
      <alignment horizontal="left" vertical="top" wrapText="1"/>
    </xf>
    <xf numFmtId="0" fontId="34" fillId="0" borderId="0" xfId="0" applyFont="1" applyFill="1" applyBorder="1" applyAlignment="1"/>
    <xf numFmtId="0" fontId="4" fillId="0" borderId="0" xfId="0" applyFont="1" applyAlignment="1"/>
    <xf numFmtId="0" fontId="34" fillId="0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22" fillId="0" borderId="1" xfId="0" applyFont="1" applyFill="1" applyBorder="1" applyAlignment="1">
      <alignment horizontal="right" wrapText="1"/>
    </xf>
    <xf numFmtId="2" fontId="14" fillId="2" borderId="2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4" fontId="7" fillId="0" borderId="0" xfId="13" quotePrefix="1" applyNumberFormat="1" applyFont="1" applyFill="1" applyBorder="1" applyAlignment="1">
      <alignment horizontal="right" vertical="center" wrapText="1"/>
    </xf>
    <xf numFmtId="165" fontId="23" fillId="2" borderId="2" xfId="0" applyNumberFormat="1" applyFont="1" applyFill="1" applyBorder="1" applyAlignment="1">
      <alignment horizontal="right" wrapText="1"/>
    </xf>
    <xf numFmtId="0" fontId="95" fillId="0" borderId="0" xfId="0" applyFont="1" applyAlignment="1">
      <alignment horizontal="left" vertical="top" wrapText="1"/>
    </xf>
    <xf numFmtId="0" fontId="14" fillId="2" borderId="5" xfId="0" applyFont="1" applyFill="1" applyBorder="1" applyAlignment="1">
      <alignment horizontal="center" wrapText="1"/>
    </xf>
    <xf numFmtId="3" fontId="23" fillId="2" borderId="2" xfId="1" applyNumberFormat="1" applyFont="1" applyFill="1" applyBorder="1" applyAlignment="1">
      <alignment horizontal="right" wrapText="1"/>
    </xf>
    <xf numFmtId="0" fontId="130" fillId="0" borderId="0" xfId="0" applyFont="1" applyFill="1" applyAlignment="1"/>
    <xf numFmtId="0" fontId="129" fillId="0" borderId="0" xfId="0" applyFont="1" applyFill="1" applyAlignment="1"/>
    <xf numFmtId="0" fontId="130" fillId="0" borderId="0" xfId="0" applyFont="1" applyFill="1" applyBorder="1" applyAlignment="1"/>
    <xf numFmtId="0" fontId="0" fillId="0" borderId="0" xfId="0" applyBorder="1" applyAlignment="1"/>
    <xf numFmtId="0" fontId="130" fillId="0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130" fillId="0" borderId="0" xfId="0" applyFont="1" applyFill="1" applyAlignment="1">
      <alignment vertical="top"/>
    </xf>
    <xf numFmtId="3" fontId="14" fillId="0" borderId="3" xfId="0" applyNumberFormat="1" applyFont="1" applyFill="1" applyBorder="1" applyAlignment="1">
      <alignment horizontal="right"/>
    </xf>
    <xf numFmtId="3" fontId="14" fillId="0" borderId="5" xfId="0" applyNumberFormat="1" applyFont="1" applyFill="1" applyBorder="1" applyAlignment="1">
      <alignment horizontal="right"/>
    </xf>
    <xf numFmtId="3" fontId="23" fillId="0" borderId="2" xfId="0" applyNumberFormat="1" applyFont="1" applyFill="1" applyBorder="1" applyAlignment="1">
      <alignment horizontal="right"/>
    </xf>
    <xf numFmtId="0" fontId="14" fillId="2" borderId="2" xfId="0" applyFont="1" applyFill="1" applyBorder="1" applyAlignment="1">
      <alignment horizontal="left" wrapText="1"/>
    </xf>
    <xf numFmtId="0" fontId="14" fillId="0" borderId="3" xfId="0" applyFont="1" applyFill="1" applyBorder="1" applyAlignment="1">
      <alignment horizontal="left" wrapText="1"/>
    </xf>
    <xf numFmtId="0" fontId="14" fillId="0" borderId="4" xfId="0" applyFont="1" applyFill="1" applyBorder="1" applyAlignment="1">
      <alignment horizontal="left" wrapText="1"/>
    </xf>
    <xf numFmtId="0" fontId="14" fillId="0" borderId="5" xfId="0" applyFont="1" applyFill="1" applyBorder="1" applyAlignment="1">
      <alignment horizontal="left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2" fontId="23" fillId="2" borderId="3" xfId="0" applyNumberFormat="1" applyFont="1" applyFill="1" applyBorder="1" applyAlignment="1">
      <alignment horizontal="center" wrapText="1"/>
    </xf>
    <xf numFmtId="2" fontId="23" fillId="2" borderId="5" xfId="0" applyNumberFormat="1" applyFont="1" applyFill="1" applyBorder="1" applyAlignment="1">
      <alignment horizontal="center" wrapText="1"/>
    </xf>
    <xf numFmtId="165" fontId="9" fillId="2" borderId="3" xfId="0" applyNumberFormat="1" applyFont="1" applyFill="1" applyBorder="1" applyAlignment="1">
      <alignment horizontal="right" vertical="center" wrapText="1"/>
    </xf>
    <xf numFmtId="165" fontId="9" fillId="2" borderId="5" xfId="0" applyNumberFormat="1" applyFont="1" applyFill="1" applyBorder="1" applyAlignment="1">
      <alignment horizontal="right" vertical="center" wrapText="1"/>
    </xf>
    <xf numFmtId="165" fontId="23" fillId="2" borderId="3" xfId="0" applyNumberFormat="1" applyFont="1" applyFill="1" applyBorder="1" applyAlignment="1">
      <alignment horizontal="right"/>
    </xf>
    <xf numFmtId="165" fontId="23" fillId="2" borderId="5" xfId="0" applyNumberFormat="1" applyFont="1" applyFill="1" applyBorder="1" applyAlignment="1">
      <alignment horizontal="right"/>
    </xf>
    <xf numFmtId="165" fontId="23" fillId="2" borderId="3" xfId="0" applyNumberFormat="1" applyFont="1" applyFill="1" applyBorder="1" applyAlignment="1">
      <alignment horizontal="center" wrapText="1"/>
    </xf>
    <xf numFmtId="165" fontId="23" fillId="2" borderId="5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3" fontId="23" fillId="2" borderId="2" xfId="13" quotePrefix="1" applyNumberFormat="1" applyFont="1" applyFill="1" applyBorder="1" applyAlignment="1">
      <alignment horizontal="right" wrapText="1"/>
    </xf>
    <xf numFmtId="0" fontId="23" fillId="2" borderId="12" xfId="0" applyFont="1" applyFill="1" applyBorder="1" applyAlignment="1">
      <alignment horizontal="center"/>
    </xf>
    <xf numFmtId="164" fontId="23" fillId="2" borderId="7" xfId="13" applyNumberFormat="1" applyFont="1" applyFill="1" applyBorder="1" applyAlignment="1" applyProtection="1">
      <alignment horizontal="right" wrapText="1"/>
    </xf>
    <xf numFmtId="164" fontId="23" fillId="2" borderId="8" xfId="13" applyNumberFormat="1" applyFont="1" applyFill="1" applyBorder="1" applyAlignment="1" applyProtection="1">
      <alignment horizontal="right" wrapText="1"/>
    </xf>
    <xf numFmtId="177" fontId="23" fillId="2" borderId="2" xfId="0" applyNumberFormat="1" applyFont="1" applyFill="1" applyBorder="1" applyAlignment="1">
      <alignment horizontal="right" wrapText="1"/>
    </xf>
    <xf numFmtId="164" fontId="14" fillId="2" borderId="2" xfId="0" applyNumberFormat="1" applyFont="1" applyFill="1" applyBorder="1" applyAlignment="1">
      <alignment horizontal="center" wrapText="1"/>
    </xf>
    <xf numFmtId="164" fontId="23" fillId="2" borderId="2" xfId="1" applyNumberFormat="1" applyFont="1" applyFill="1" applyBorder="1" applyAlignment="1">
      <alignment horizontal="right" wrapText="1"/>
    </xf>
    <xf numFmtId="0" fontId="34" fillId="2" borderId="2" xfId="0" applyFont="1" applyFill="1" applyBorder="1" applyAlignment="1">
      <alignment horizontal="left" wrapText="1"/>
    </xf>
    <xf numFmtId="165" fontId="14" fillId="2" borderId="2" xfId="0" applyNumberFormat="1" applyFont="1" applyFill="1" applyBorder="1" applyAlignment="1">
      <alignment horizontal="center" wrapText="1"/>
    </xf>
    <xf numFmtId="0" fontId="23" fillId="2" borderId="2" xfId="1" applyFont="1" applyFill="1" applyBorder="1" applyAlignment="1">
      <alignment horizont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10" xfId="0" applyFont="1" applyFill="1" applyBorder="1" applyAlignment="1"/>
    <xf numFmtId="0" fontId="23" fillId="2" borderId="5" xfId="0" applyFont="1" applyFill="1" applyBorder="1" applyAlignment="1"/>
    <xf numFmtId="0" fontId="14" fillId="2" borderId="11" xfId="0" applyFont="1" applyFill="1" applyBorder="1" applyAlignment="1">
      <alignment horizontal="center" vertical="center" wrapText="1"/>
    </xf>
    <xf numFmtId="0" fontId="14" fillId="2" borderId="11" xfId="1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/>
    <xf numFmtId="2" fontId="14" fillId="2" borderId="2" xfId="0" applyNumberFormat="1" applyFont="1" applyFill="1" applyBorder="1" applyAlignment="1">
      <alignment horizontal="center" wrapText="1"/>
    </xf>
    <xf numFmtId="164" fontId="14" fillId="2" borderId="2" xfId="0" applyNumberFormat="1" applyFont="1" applyFill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 wrapText="1"/>
    </xf>
    <xf numFmtId="2" fontId="9" fillId="2" borderId="5" xfId="0" applyNumberFormat="1" applyFont="1" applyFill="1" applyBorder="1" applyAlignment="1">
      <alignment horizont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/>
    </xf>
    <xf numFmtId="164" fontId="9" fillId="2" borderId="3" xfId="0" applyNumberFormat="1" applyFont="1" applyFill="1" applyBorder="1" applyAlignment="1">
      <alignment horizontal="right" wrapText="1"/>
    </xf>
    <xf numFmtId="164" fontId="9" fillId="2" borderId="5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wrapText="1"/>
    </xf>
    <xf numFmtId="164" fontId="0" fillId="0" borderId="5" xfId="0" applyNumberFormat="1" applyBorder="1" applyAlignment="1">
      <alignment horizontal="right" wrapText="1"/>
    </xf>
    <xf numFmtId="165" fontId="14" fillId="2" borderId="2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horizontal="left" vertical="top" wrapText="1"/>
    </xf>
    <xf numFmtId="49" fontId="9" fillId="2" borderId="3" xfId="0" applyNumberFormat="1" applyFont="1" applyFill="1" applyBorder="1" applyAlignment="1">
      <alignment horizontal="right" wrapText="1"/>
    </xf>
    <xf numFmtId="49" fontId="9" fillId="2" borderId="5" xfId="0" applyNumberFormat="1" applyFont="1" applyFill="1" applyBorder="1" applyAlignment="1">
      <alignment horizontal="right" wrapText="1"/>
    </xf>
    <xf numFmtId="0" fontId="0" fillId="0" borderId="4" xfId="0" applyBorder="1" applyAlignment="1">
      <alignment horizontal="center" vertical="center" wrapText="1"/>
    </xf>
    <xf numFmtId="3" fontId="76" fillId="2" borderId="2" xfId="0" applyNumberFormat="1" applyFont="1" applyFill="1" applyBorder="1" applyAlignment="1">
      <alignment horizontal="right" wrapText="1"/>
    </xf>
    <xf numFmtId="3" fontId="126" fillId="2" borderId="3" xfId="0" applyNumberFormat="1" applyFont="1" applyFill="1" applyBorder="1" applyAlignment="1">
      <alignment horizontal="right" wrapText="1"/>
    </xf>
    <xf numFmtId="3" fontId="126" fillId="2" borderId="5" xfId="0" applyNumberFormat="1" applyFont="1" applyFill="1" applyBorder="1" applyAlignment="1">
      <alignment horizontal="right" wrapText="1"/>
    </xf>
    <xf numFmtId="3" fontId="76" fillId="2" borderId="3" xfId="0" applyNumberFormat="1" applyFont="1" applyFill="1" applyBorder="1" applyAlignment="1">
      <alignment horizontal="right" wrapText="1"/>
    </xf>
    <xf numFmtId="3" fontId="76" fillId="2" borderId="5" xfId="0" applyNumberFormat="1" applyFont="1" applyFill="1" applyBorder="1" applyAlignment="1">
      <alignment horizontal="right" wrapText="1"/>
    </xf>
    <xf numFmtId="0" fontId="23" fillId="2" borderId="4" xfId="0" applyFont="1" applyFill="1" applyBorder="1" applyAlignment="1">
      <alignment wrapText="1"/>
    </xf>
    <xf numFmtId="0" fontId="23" fillId="2" borderId="5" xfId="0" applyFont="1" applyFill="1" applyBorder="1" applyAlignment="1">
      <alignment wrapText="1"/>
    </xf>
    <xf numFmtId="0" fontId="0" fillId="2" borderId="5" xfId="0" applyFill="1" applyBorder="1" applyAlignment="1">
      <alignment horizontal="right" wrapText="1"/>
    </xf>
    <xf numFmtId="165" fontId="14" fillId="2" borderId="3" xfId="0" applyNumberFormat="1" applyFont="1" applyFill="1" applyBorder="1" applyAlignment="1">
      <alignment horizontal="right" wrapText="1"/>
    </xf>
    <xf numFmtId="165" fontId="14" fillId="2" borderId="5" xfId="0" applyNumberFormat="1" applyFont="1" applyFill="1" applyBorder="1" applyAlignment="1">
      <alignment horizontal="right" wrapText="1"/>
    </xf>
    <xf numFmtId="2" fontId="12" fillId="2" borderId="0" xfId="0" applyNumberFormat="1" applyFont="1" applyFill="1" applyBorder="1" applyAlignment="1">
      <alignment vertical="top" wrapText="1"/>
    </xf>
    <xf numFmtId="2" fontId="12" fillId="2" borderId="0" xfId="0" applyNumberFormat="1" applyFont="1" applyFill="1" applyBorder="1" applyAlignment="1">
      <alignment horizontal="left" vertical="top" wrapText="1"/>
    </xf>
    <xf numFmtId="2" fontId="15" fillId="2" borderId="0" xfId="0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left" wrapText="1"/>
    </xf>
    <xf numFmtId="0" fontId="23" fillId="0" borderId="4" xfId="0" applyFont="1" applyFill="1" applyBorder="1" applyAlignment="1">
      <alignment horizontal="left" wrapText="1"/>
    </xf>
    <xf numFmtId="0" fontId="23" fillId="0" borderId="5" xfId="0" applyFont="1" applyFill="1" applyBorder="1" applyAlignment="1">
      <alignment horizontal="left" wrapText="1"/>
    </xf>
    <xf numFmtId="0" fontId="23" fillId="0" borderId="3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3" fontId="23" fillId="0" borderId="2" xfId="0" applyNumberFormat="1" applyFont="1" applyFill="1" applyBorder="1" applyAlignment="1">
      <alignment horizontal="right" wrapText="1"/>
    </xf>
    <xf numFmtId="0" fontId="14" fillId="0" borderId="3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center" wrapText="1"/>
    </xf>
    <xf numFmtId="3" fontId="14" fillId="0" borderId="3" xfId="0" applyNumberFormat="1" applyFont="1" applyFill="1" applyBorder="1" applyAlignment="1">
      <alignment horizontal="right" wrapText="1"/>
    </xf>
    <xf numFmtId="0" fontId="14" fillId="0" borderId="5" xfId="0" applyFont="1" applyFill="1" applyBorder="1" applyAlignment="1">
      <alignment horizontal="right" wrapText="1"/>
    </xf>
    <xf numFmtId="165" fontId="14" fillId="0" borderId="3" xfId="0" applyNumberFormat="1" applyFont="1" applyFill="1" applyBorder="1" applyAlignment="1">
      <alignment horizontal="right" wrapText="1"/>
    </xf>
    <xf numFmtId="165" fontId="14" fillId="0" borderId="5" xfId="0" applyNumberFormat="1" applyFont="1" applyFill="1" applyBorder="1" applyAlignment="1">
      <alignment horizontal="right" wrapText="1"/>
    </xf>
    <xf numFmtId="49" fontId="12" fillId="0" borderId="1" xfId="0" applyNumberFormat="1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center" wrapText="1"/>
    </xf>
    <xf numFmtId="3" fontId="14" fillId="0" borderId="2" xfId="0" applyNumberFormat="1" applyFont="1" applyFill="1" applyBorder="1" applyAlignment="1">
      <alignment horizontal="right" wrapText="1"/>
    </xf>
    <xf numFmtId="0" fontId="14" fillId="0" borderId="2" xfId="0" applyFont="1" applyFill="1" applyBorder="1" applyAlignment="1">
      <alignment horizontal="right" wrapText="1"/>
    </xf>
    <xf numFmtId="0" fontId="14" fillId="2" borderId="12" xfId="0" applyFont="1" applyFill="1" applyBorder="1" applyAlignment="1">
      <alignment horizontal="center" vertical="center" wrapText="1"/>
    </xf>
    <xf numFmtId="2" fontId="14" fillId="2" borderId="7" xfId="0" applyNumberFormat="1" applyFont="1" applyFill="1" applyBorder="1" applyAlignment="1">
      <alignment horizontal="center" vertical="center" wrapText="1"/>
    </xf>
    <xf numFmtId="2" fontId="14" fillId="2" borderId="6" xfId="0" applyNumberFormat="1" applyFont="1" applyFill="1" applyBorder="1" applyAlignment="1">
      <alignment horizontal="center" vertical="center" wrapText="1"/>
    </xf>
    <xf numFmtId="2" fontId="14" fillId="2" borderId="8" xfId="0" applyNumberFormat="1" applyFont="1" applyFill="1" applyBorder="1" applyAlignment="1">
      <alignment horizontal="center" vertical="center" wrapText="1"/>
    </xf>
    <xf numFmtId="2" fontId="14" fillId="2" borderId="9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2" fontId="14" fillId="2" borderId="10" xfId="0" applyNumberFormat="1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14" fontId="14" fillId="2" borderId="7" xfId="0" applyNumberFormat="1" applyFont="1" applyFill="1" applyBorder="1" applyAlignment="1">
      <alignment horizontal="center" vertical="center" wrapText="1"/>
    </xf>
    <xf numFmtId="14" fontId="14" fillId="2" borderId="8" xfId="0" applyNumberFormat="1" applyFont="1" applyFill="1" applyBorder="1" applyAlignment="1">
      <alignment horizontal="center" vertical="center" wrapText="1"/>
    </xf>
    <xf numFmtId="14" fontId="14" fillId="2" borderId="9" xfId="0" applyNumberFormat="1" applyFont="1" applyFill="1" applyBorder="1" applyAlignment="1">
      <alignment horizontal="center" vertical="center" wrapText="1"/>
    </xf>
    <xf numFmtId="14" fontId="14" fillId="2" borderId="10" xfId="0" applyNumberFormat="1" applyFont="1" applyFill="1" applyBorder="1" applyAlignment="1">
      <alignment horizontal="center" vertical="center" wrapText="1"/>
    </xf>
    <xf numFmtId="2" fontId="14" fillId="2" borderId="12" xfId="0" applyNumberFormat="1" applyFont="1" applyFill="1" applyBorder="1" applyAlignment="1">
      <alignment horizontal="center" vertical="center" wrapText="1"/>
    </xf>
    <xf numFmtId="2" fontId="14" fillId="2" borderId="11" xfId="0" applyNumberFormat="1" applyFont="1" applyFill="1" applyBorder="1" applyAlignment="1">
      <alignment horizontal="center" vertical="center" wrapText="1"/>
    </xf>
    <xf numFmtId="1" fontId="23" fillId="2" borderId="3" xfId="0" applyNumberFormat="1" applyFont="1" applyFill="1" applyBorder="1" applyAlignment="1">
      <alignment horizontal="right"/>
    </xf>
    <xf numFmtId="1" fontId="23" fillId="2" borderId="5" xfId="0" applyNumberFormat="1" applyFont="1" applyFill="1" applyBorder="1" applyAlignment="1">
      <alignment horizontal="right"/>
    </xf>
    <xf numFmtId="49" fontId="23" fillId="2" borderId="0" xfId="0" applyNumberFormat="1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14" fillId="2" borderId="3" xfId="0" applyNumberFormat="1" applyFont="1" applyFill="1" applyBorder="1" applyAlignment="1">
      <alignment horizontal="right"/>
    </xf>
    <xf numFmtId="1" fontId="14" fillId="2" borderId="5" xfId="0" applyNumberFormat="1" applyFont="1" applyFill="1" applyBorder="1" applyAlignment="1">
      <alignment horizontal="right"/>
    </xf>
    <xf numFmtId="164" fontId="14" fillId="2" borderId="3" xfId="0" applyNumberFormat="1" applyFont="1" applyFill="1" applyBorder="1" applyAlignment="1">
      <alignment horizontal="right"/>
    </xf>
    <xf numFmtId="164" fontId="14" fillId="2" borderId="5" xfId="0" applyNumberFormat="1" applyFont="1" applyFill="1" applyBorder="1" applyAlignment="1">
      <alignment horizontal="right"/>
    </xf>
    <xf numFmtId="164" fontId="23" fillId="2" borderId="5" xfId="0" applyNumberFormat="1" applyFont="1" applyFill="1" applyBorder="1" applyAlignment="1">
      <alignment horizontal="right"/>
    </xf>
    <xf numFmtId="49" fontId="15" fillId="2" borderId="7" xfId="0" applyNumberFormat="1" applyFont="1" applyFill="1" applyBorder="1" applyAlignment="1">
      <alignment horizontal="center" vertical="center" wrapText="1"/>
    </xf>
    <xf numFmtId="49" fontId="15" fillId="2" borderId="6" xfId="0" applyNumberFormat="1" applyFont="1" applyFill="1" applyBorder="1" applyAlignment="1">
      <alignment horizontal="center" vertical="center" wrapText="1"/>
    </xf>
    <xf numFmtId="49" fontId="15" fillId="2" borderId="8" xfId="0" applyNumberFormat="1" applyFont="1" applyFill="1" applyBorder="1" applyAlignment="1">
      <alignment horizontal="center" vertical="center" wrapText="1"/>
    </xf>
    <xf numFmtId="49" fontId="15" fillId="2" borderId="9" xfId="0" applyNumberFormat="1" applyFont="1" applyFill="1" applyBorder="1" applyAlignment="1">
      <alignment horizontal="center" vertical="center" wrapText="1"/>
    </xf>
    <xf numFmtId="49" fontId="15" fillId="2" borderId="10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left" wrapText="1"/>
    </xf>
    <xf numFmtId="49" fontId="23" fillId="0" borderId="2" xfId="0" applyNumberFormat="1" applyFont="1" applyFill="1" applyBorder="1" applyAlignment="1">
      <alignment horizontal="left"/>
    </xf>
    <xf numFmtId="164" fontId="23" fillId="0" borderId="22" xfId="2" applyNumberFormat="1" applyFont="1" applyFill="1" applyBorder="1" applyAlignment="1">
      <alignment horizontal="right" wrapText="1"/>
    </xf>
    <xf numFmtId="164" fontId="23" fillId="0" borderId="23" xfId="2" applyNumberFormat="1" applyFont="1" applyFill="1" applyBorder="1" applyAlignment="1">
      <alignment horizontal="right" wrapText="1"/>
    </xf>
    <xf numFmtId="164" fontId="23" fillId="0" borderId="2" xfId="0" applyNumberFormat="1" applyFont="1" applyFill="1" applyBorder="1" applyAlignment="1">
      <alignment horizontal="right" wrapText="1"/>
    </xf>
    <xf numFmtId="49" fontId="23" fillId="0" borderId="2" xfId="0" applyNumberFormat="1" applyFont="1" applyFill="1" applyBorder="1" applyAlignment="1">
      <alignment horizontal="left" wrapText="1"/>
    </xf>
    <xf numFmtId="164" fontId="23" fillId="0" borderId="24" xfId="2" applyNumberFormat="1" applyFont="1" applyFill="1" applyBorder="1" applyAlignment="1">
      <alignment wrapText="1"/>
    </xf>
    <xf numFmtId="164" fontId="23" fillId="0" borderId="25" xfId="2" applyNumberFormat="1" applyFont="1" applyFill="1" applyBorder="1" applyAlignment="1">
      <alignment wrapText="1"/>
    </xf>
    <xf numFmtId="164" fontId="23" fillId="0" borderId="2" xfId="0" applyNumberFormat="1" applyFont="1" applyFill="1" applyBorder="1" applyAlignment="1">
      <alignment wrapText="1"/>
    </xf>
    <xf numFmtId="164" fontId="23" fillId="0" borderId="3" xfId="0" applyNumberFormat="1" applyFont="1" applyFill="1" applyBorder="1" applyAlignment="1">
      <alignment wrapText="1"/>
    </xf>
    <xf numFmtId="164" fontId="23" fillId="0" borderId="5" xfId="0" applyNumberFormat="1" applyFont="1" applyFill="1" applyBorder="1" applyAlignment="1">
      <alignment wrapText="1"/>
    </xf>
    <xf numFmtId="164" fontId="14" fillId="0" borderId="2" xfId="0" applyNumberFormat="1" applyFont="1" applyFill="1" applyBorder="1" applyAlignment="1">
      <alignment horizontal="right" wrapText="1"/>
    </xf>
    <xf numFmtId="164" fontId="23" fillId="0" borderId="3" xfId="0" applyNumberFormat="1" applyFont="1" applyFill="1" applyBorder="1" applyAlignment="1">
      <alignment horizontal="right" wrapText="1"/>
    </xf>
    <xf numFmtId="164" fontId="23" fillId="0" borderId="5" xfId="0" applyNumberFormat="1" applyFont="1" applyFill="1" applyBorder="1" applyAlignment="1">
      <alignment horizontal="right" wrapText="1"/>
    </xf>
    <xf numFmtId="49" fontId="23" fillId="0" borderId="2" xfId="0" applyNumberFormat="1" applyFont="1" applyFill="1" applyBorder="1" applyAlignment="1" applyProtection="1">
      <alignment horizontal="left" wrapText="1"/>
      <protection locked="0"/>
    </xf>
    <xf numFmtId="49" fontId="14" fillId="0" borderId="3" xfId="0" applyNumberFormat="1" applyFont="1" applyFill="1" applyBorder="1" applyAlignment="1">
      <alignment horizontal="left" wrapText="1"/>
    </xf>
    <xf numFmtId="49" fontId="14" fillId="0" borderId="4" xfId="0" applyNumberFormat="1" applyFont="1" applyFill="1" applyBorder="1" applyAlignment="1">
      <alignment horizontal="left" wrapText="1"/>
    </xf>
    <xf numFmtId="49" fontId="14" fillId="0" borderId="5" xfId="0" applyNumberFormat="1" applyFont="1" applyFill="1" applyBorder="1" applyAlignment="1">
      <alignment horizontal="left" wrapText="1"/>
    </xf>
    <xf numFmtId="0" fontId="34" fillId="0" borderId="0" xfId="0" applyFont="1" applyFill="1" applyAlignment="1"/>
    <xf numFmtId="4" fontId="23" fillId="0" borderId="2" xfId="0" applyNumberFormat="1" applyFont="1" applyFill="1" applyBorder="1" applyAlignment="1">
      <alignment horizontal="right" wrapText="1"/>
    </xf>
    <xf numFmtId="164" fontId="14" fillId="0" borderId="3" xfId="0" applyNumberFormat="1" applyFont="1" applyFill="1" applyBorder="1" applyAlignment="1">
      <alignment horizontal="right" wrapText="1"/>
    </xf>
    <xf numFmtId="164" fontId="14" fillId="0" borderId="5" xfId="0" applyNumberFormat="1" applyFont="1" applyFill="1" applyBorder="1" applyAlignment="1">
      <alignment horizontal="right" wrapText="1"/>
    </xf>
    <xf numFmtId="11" fontId="23" fillId="2" borderId="3" xfId="0" applyNumberFormat="1" applyFont="1" applyFill="1" applyBorder="1" applyAlignment="1">
      <alignment horizontal="right" wrapText="1"/>
    </xf>
    <xf numFmtId="11" fontId="23" fillId="2" borderId="4" xfId="0" applyNumberFormat="1" applyFont="1" applyFill="1" applyBorder="1" applyAlignment="1">
      <alignment horizontal="right" wrapText="1"/>
    </xf>
    <xf numFmtId="11" fontId="23" fillId="2" borderId="5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0" borderId="0" xfId="0" applyFont="1" applyFill="1" applyBorder="1" applyAlignment="1">
      <alignment vertical="top"/>
    </xf>
    <xf numFmtId="0" fontId="32" fillId="0" borderId="0" xfId="0" applyFont="1" applyFill="1" applyBorder="1" applyAlignment="1">
      <alignment horizontal="center" vertical="top" textRotation="255" wrapText="1"/>
    </xf>
    <xf numFmtId="49" fontId="14" fillId="2" borderId="2" xfId="0" applyNumberFormat="1" applyFont="1" applyFill="1" applyBorder="1" applyAlignment="1">
      <alignment horizontal="left" wrapText="1"/>
    </xf>
    <xf numFmtId="49" fontId="9" fillId="2" borderId="4" xfId="0" applyNumberFormat="1" applyFont="1" applyFill="1" applyBorder="1" applyAlignment="1">
      <alignment horizontal="right"/>
    </xf>
    <xf numFmtId="0" fontId="0" fillId="2" borderId="5" xfId="0" applyFill="1" applyBorder="1" applyAlignment="1"/>
    <xf numFmtId="0" fontId="0" fillId="2" borderId="4" xfId="0" applyFill="1" applyBorder="1" applyAlignment="1"/>
    <xf numFmtId="3" fontId="14" fillId="2" borderId="2" xfId="0" applyNumberFormat="1" applyFont="1" applyFill="1" applyBorder="1" applyAlignment="1">
      <alignment horizontal="right"/>
    </xf>
    <xf numFmtId="0" fontId="23" fillId="2" borderId="2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left" vertical="top" wrapText="1"/>
    </xf>
    <xf numFmtId="0" fontId="137" fillId="0" borderId="0" xfId="0" applyFont="1" applyAlignment="1">
      <alignment horizontal="left" wrapText="1"/>
    </xf>
    <xf numFmtId="0" fontId="14" fillId="2" borderId="3" xfId="1" applyFont="1" applyFill="1" applyBorder="1" applyAlignment="1">
      <alignment horizontal="center" wrapText="1"/>
    </xf>
    <xf numFmtId="0" fontId="0" fillId="2" borderId="2" xfId="0" applyFill="1" applyBorder="1" applyAlignment="1">
      <alignment horizontal="right" wrapText="1"/>
    </xf>
    <xf numFmtId="0" fontId="47" fillId="2" borderId="2" xfId="0" applyFont="1" applyFill="1" applyBorder="1" applyAlignment="1">
      <alignment horizontal="left" wrapText="1"/>
    </xf>
    <xf numFmtId="164" fontId="23" fillId="2" borderId="2" xfId="3" applyNumberFormat="1" applyFont="1" applyFill="1" applyBorder="1" applyAlignment="1">
      <alignment horizontal="right" wrapText="1"/>
    </xf>
    <xf numFmtId="4" fontId="23" fillId="2" borderId="2" xfId="0" applyNumberFormat="1" applyFont="1" applyFill="1" applyBorder="1" applyAlignment="1">
      <alignment horizontal="right" wrapText="1"/>
    </xf>
    <xf numFmtId="0" fontId="23" fillId="36" borderId="3" xfId="0" applyFont="1" applyFill="1" applyBorder="1" applyAlignment="1">
      <alignment horizontal="right" wrapText="1"/>
    </xf>
    <xf numFmtId="0" fontId="23" fillId="36" borderId="4" xfId="0" applyFont="1" applyFill="1" applyBorder="1" applyAlignment="1">
      <alignment horizontal="right" wrapText="1"/>
    </xf>
    <xf numFmtId="0" fontId="23" fillId="36" borderId="5" xfId="0" applyFont="1" applyFill="1" applyBorder="1" applyAlignment="1">
      <alignment horizontal="right" wrapText="1"/>
    </xf>
    <xf numFmtId="0" fontId="23" fillId="24" borderId="2" xfId="0" applyFont="1" applyFill="1" applyBorder="1" applyAlignment="1">
      <alignment horizontal="right" wrapText="1"/>
    </xf>
    <xf numFmtId="11" fontId="23" fillId="36" borderId="3" xfId="0" applyNumberFormat="1" applyFont="1" applyFill="1" applyBorder="1" applyAlignment="1">
      <alignment horizontal="right" wrapText="1"/>
    </xf>
    <xf numFmtId="11" fontId="23" fillId="36" borderId="4" xfId="0" applyNumberFormat="1" applyFont="1" applyFill="1" applyBorder="1" applyAlignment="1">
      <alignment horizontal="right" wrapText="1"/>
    </xf>
    <xf numFmtId="11" fontId="23" fillId="36" borderId="5" xfId="0" applyNumberFormat="1" applyFont="1" applyFill="1" applyBorder="1" applyAlignment="1">
      <alignment horizontal="right" wrapText="1"/>
    </xf>
    <xf numFmtId="0" fontId="23" fillId="24" borderId="3" xfId="0" applyFont="1" applyFill="1" applyBorder="1" applyAlignment="1">
      <alignment horizontal="right" wrapText="1"/>
    </xf>
    <xf numFmtId="0" fontId="0" fillId="24" borderId="4" xfId="0" applyFont="1" applyFill="1" applyBorder="1" applyAlignment="1">
      <alignment horizontal="right" wrapText="1"/>
    </xf>
    <xf numFmtId="0" fontId="0" fillId="24" borderId="5" xfId="0" applyFont="1" applyFill="1" applyBorder="1" applyAlignment="1">
      <alignment horizontal="right" wrapText="1"/>
    </xf>
    <xf numFmtId="3" fontId="14" fillId="0" borderId="3" xfId="1" applyNumberFormat="1" applyFont="1" applyFill="1" applyBorder="1" applyAlignment="1">
      <alignment horizontal="right" vertical="center" wrapText="1"/>
    </xf>
    <xf numFmtId="3" fontId="14" fillId="0" borderId="5" xfId="1" applyNumberFormat="1" applyFont="1" applyFill="1" applyBorder="1" applyAlignment="1">
      <alignment horizontal="right" vertical="center" wrapText="1"/>
    </xf>
    <xf numFmtId="0" fontId="23" fillId="0" borderId="3" xfId="0" applyFont="1" applyFill="1" applyBorder="1" applyAlignment="1">
      <alignment horizontal="right" vertical="center" wrapText="1"/>
    </xf>
    <xf numFmtId="0" fontId="23" fillId="0" borderId="4" xfId="0" applyFont="1" applyFill="1" applyBorder="1" applyAlignment="1">
      <alignment horizontal="right" vertical="center" wrapText="1"/>
    </xf>
    <xf numFmtId="0" fontId="23" fillId="0" borderId="5" xfId="0" applyFont="1" applyFill="1" applyBorder="1" applyAlignment="1">
      <alignment horizontal="right" vertical="center" wrapText="1"/>
    </xf>
    <xf numFmtId="0" fontId="23" fillId="36" borderId="3" xfId="0" applyFont="1" applyFill="1" applyBorder="1" applyAlignment="1">
      <alignment horizontal="right" vertical="center" wrapText="1"/>
    </xf>
    <xf numFmtId="0" fontId="23" fillId="36" borderId="4" xfId="0" applyFont="1" applyFill="1" applyBorder="1" applyAlignment="1">
      <alignment horizontal="right" vertical="center" wrapText="1"/>
    </xf>
    <xf numFmtId="0" fontId="23" fillId="36" borderId="5" xfId="0" applyFont="1" applyFill="1" applyBorder="1" applyAlignment="1">
      <alignment horizontal="right" vertical="center" wrapText="1"/>
    </xf>
    <xf numFmtId="3" fontId="23" fillId="36" borderId="2" xfId="1" applyNumberFormat="1" applyFont="1" applyFill="1" applyBorder="1" applyAlignment="1">
      <alignment horizontal="right" vertical="center" wrapText="1"/>
    </xf>
    <xf numFmtId="0" fontId="23" fillId="24" borderId="3" xfId="0" applyFont="1" applyFill="1" applyBorder="1" applyAlignment="1">
      <alignment horizontal="right" vertical="center" wrapText="1"/>
    </xf>
    <xf numFmtId="0" fontId="0" fillId="24" borderId="4" xfId="0" applyFill="1" applyBorder="1" applyAlignment="1">
      <alignment horizontal="right" vertical="center" wrapText="1"/>
    </xf>
    <xf numFmtId="0" fontId="0" fillId="24" borderId="5" xfId="0" applyFill="1" applyBorder="1" applyAlignment="1">
      <alignment horizontal="right" vertical="center" wrapText="1"/>
    </xf>
    <xf numFmtId="0" fontId="92" fillId="0" borderId="1" xfId="0" applyFont="1" applyFill="1" applyBorder="1" applyAlignment="1">
      <alignment horizontal="right"/>
    </xf>
    <xf numFmtId="0" fontId="23" fillId="2" borderId="3" xfId="0" applyFont="1" applyFill="1" applyBorder="1" applyAlignment="1">
      <alignment horizontal="right" vertical="center" wrapText="1"/>
    </xf>
    <xf numFmtId="0" fontId="23" fillId="2" borderId="4" xfId="0" applyFont="1" applyFill="1" applyBorder="1" applyAlignment="1">
      <alignment horizontal="right" vertical="center" wrapText="1"/>
    </xf>
    <xf numFmtId="0" fontId="23" fillId="2" borderId="5" xfId="0" applyFont="1" applyFill="1" applyBorder="1" applyAlignment="1">
      <alignment horizontal="righ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0" fillId="36" borderId="0" xfId="0" applyFill="1" applyAlignment="1">
      <alignment horizontal="left" vertical="center"/>
    </xf>
    <xf numFmtId="0" fontId="23" fillId="24" borderId="4" xfId="0" applyFont="1" applyFill="1" applyBorder="1" applyAlignment="1">
      <alignment horizontal="right" vertical="center" wrapText="1"/>
    </xf>
    <xf numFmtId="0" fontId="23" fillId="24" borderId="5" xfId="0" applyFont="1" applyFill="1" applyBorder="1" applyAlignment="1">
      <alignment horizontal="right" vertical="center" wrapText="1"/>
    </xf>
    <xf numFmtId="3" fontId="23" fillId="24" borderId="2" xfId="1" applyNumberFormat="1" applyFont="1" applyFill="1" applyBorder="1" applyAlignment="1">
      <alignment horizontal="right" vertical="center" wrapText="1"/>
    </xf>
    <xf numFmtId="3" fontId="47" fillId="0" borderId="6" xfId="0" applyNumberFormat="1" applyFont="1" applyBorder="1" applyAlignment="1">
      <alignment horizontal="right"/>
    </xf>
    <xf numFmtId="3" fontId="23" fillId="24" borderId="3" xfId="1" applyNumberFormat="1" applyFont="1" applyFill="1" applyBorder="1" applyAlignment="1">
      <alignment horizontal="right" vertical="center" wrapText="1"/>
    </xf>
    <xf numFmtId="3" fontId="23" fillId="24" borderId="5" xfId="1" applyNumberFormat="1" applyFont="1" applyFill="1" applyBorder="1" applyAlignment="1">
      <alignment horizontal="right" vertical="center" wrapText="1"/>
    </xf>
    <xf numFmtId="0" fontId="46" fillId="2" borderId="0" xfId="0" applyFont="1" applyFill="1" applyAlignment="1">
      <alignment horizontal="center" wrapText="1"/>
    </xf>
    <xf numFmtId="0" fontId="46" fillId="0" borderId="3" xfId="0" applyFont="1" applyFill="1" applyBorder="1" applyAlignment="1">
      <alignment horizontal="center" wrapText="1"/>
    </xf>
    <xf numFmtId="0" fontId="46" fillId="0" borderId="4" xfId="0" applyFont="1" applyFill="1" applyBorder="1" applyAlignment="1">
      <alignment horizontal="center" wrapText="1"/>
    </xf>
    <xf numFmtId="0" fontId="46" fillId="0" borderId="5" xfId="0" applyFont="1" applyFill="1" applyBorder="1" applyAlignment="1">
      <alignment horizontal="center" wrapText="1"/>
    </xf>
    <xf numFmtId="0" fontId="53" fillId="5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right" vertical="top" wrapText="1"/>
    </xf>
    <xf numFmtId="164" fontId="14" fillId="0" borderId="5" xfId="0" applyNumberFormat="1" applyFont="1" applyFill="1" applyBorder="1" applyAlignment="1">
      <alignment horizontal="right" vertical="top" wrapText="1"/>
    </xf>
    <xf numFmtId="164" fontId="14" fillId="0" borderId="2" xfId="0" applyNumberFormat="1" applyFont="1" applyFill="1" applyBorder="1" applyAlignment="1">
      <alignment horizontal="right" vertical="top" wrapText="1"/>
    </xf>
    <xf numFmtId="164" fontId="23" fillId="0" borderId="2" xfId="0" applyNumberFormat="1" applyFont="1" applyFill="1" applyBorder="1" applyAlignment="1">
      <alignment horizontal="right" vertical="top" wrapText="1"/>
    </xf>
    <xf numFmtId="171" fontId="117" fillId="2" borderId="0" xfId="2" applyNumberFormat="1" applyFont="1" applyFill="1" applyBorder="1" applyAlignment="1">
      <alignment horizontal="right" wrapText="1" readingOrder="1"/>
    </xf>
    <xf numFmtId="0" fontId="95" fillId="2" borderId="0" xfId="2" applyNumberFormat="1" applyFont="1" applyFill="1" applyBorder="1" applyAlignment="1">
      <alignment vertical="top" wrapText="1"/>
    </xf>
    <xf numFmtId="49" fontId="23" fillId="2" borderId="2" xfId="0" applyNumberFormat="1" applyFont="1" applyFill="1" applyBorder="1" applyAlignment="1" applyProtection="1">
      <alignment horizontal="left" vertical="top" wrapText="1"/>
      <protection locked="0"/>
    </xf>
    <xf numFmtId="49" fontId="23" fillId="2" borderId="2" xfId="0" applyNumberFormat="1" applyFont="1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left" vertical="top" wrapText="1"/>
    </xf>
    <xf numFmtId="164" fontId="14" fillId="5" borderId="2" xfId="0" applyNumberFormat="1" applyFont="1" applyFill="1" applyBorder="1" applyAlignment="1">
      <alignment horizontal="right" vertical="top" wrapText="1"/>
    </xf>
    <xf numFmtId="49" fontId="14" fillId="0" borderId="2" xfId="0" applyNumberFormat="1" applyFont="1" applyFill="1" applyBorder="1" applyAlignment="1">
      <alignment horizontal="center" vertical="top"/>
    </xf>
    <xf numFmtId="49" fontId="53" fillId="2" borderId="2" xfId="0" applyNumberFormat="1" applyFont="1" applyFill="1" applyBorder="1" applyAlignment="1">
      <alignment horizontal="left" vertical="top" wrapText="1"/>
    </xf>
    <xf numFmtId="49" fontId="23" fillId="0" borderId="2" xfId="0" applyNumberFormat="1" applyFont="1" applyFill="1" applyBorder="1" applyAlignment="1">
      <alignment horizontal="left" vertical="center" wrapText="1"/>
    </xf>
    <xf numFmtId="49" fontId="22" fillId="0" borderId="2" xfId="0" applyNumberFormat="1" applyFont="1" applyFill="1" applyBorder="1" applyAlignment="1">
      <alignment horizontal="left" vertical="center" wrapText="1"/>
    </xf>
    <xf numFmtId="164" fontId="22" fillId="5" borderId="2" xfId="0" applyNumberFormat="1" applyFont="1" applyFill="1" applyBorder="1" applyAlignment="1">
      <alignment horizontal="right" vertical="center" wrapText="1"/>
    </xf>
    <xf numFmtId="164" fontId="23" fillId="0" borderId="3" xfId="2" applyNumberFormat="1" applyFont="1" applyFill="1" applyBorder="1" applyAlignment="1">
      <alignment horizontal="right" vertical="center" wrapText="1" readingOrder="1"/>
    </xf>
    <xf numFmtId="164" fontId="23" fillId="0" borderId="5" xfId="2" applyNumberFormat="1" applyFont="1" applyFill="1" applyBorder="1" applyAlignment="1">
      <alignment horizontal="right" vertical="center" wrapText="1" readingOrder="1"/>
    </xf>
    <xf numFmtId="164" fontId="23" fillId="0" borderId="2" xfId="2" applyNumberFormat="1" applyFont="1" applyFill="1" applyBorder="1" applyAlignment="1">
      <alignment horizontal="right" vertical="center" wrapText="1" readingOrder="1"/>
    </xf>
    <xf numFmtId="164" fontId="14" fillId="5" borderId="2" xfId="0" applyNumberFormat="1" applyFont="1" applyFill="1" applyBorder="1" applyAlignment="1">
      <alignment horizontal="right" vertical="top"/>
    </xf>
    <xf numFmtId="49" fontId="23" fillId="0" borderId="2" xfId="0" applyNumberFormat="1" applyFont="1" applyFill="1" applyBorder="1" applyAlignment="1">
      <alignment horizontal="left" vertical="center"/>
    </xf>
    <xf numFmtId="0" fontId="8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71" fontId="50" fillId="2" borderId="0" xfId="2" applyNumberFormat="1" applyFont="1" applyFill="1" applyBorder="1" applyAlignment="1">
      <alignment horizontal="right" wrapText="1" readingOrder="1"/>
    </xf>
    <xf numFmtId="0" fontId="51" fillId="2" borderId="0" xfId="2" applyNumberFormat="1" applyFont="1" applyFill="1" applyBorder="1" applyAlignment="1">
      <alignment vertical="top" wrapText="1"/>
    </xf>
    <xf numFmtId="0" fontId="78" fillId="2" borderId="0" xfId="2" applyNumberFormat="1" applyFont="1" applyFill="1" applyBorder="1" applyAlignment="1">
      <alignment horizontal="center" vertical="center" wrapText="1" readingOrder="1"/>
    </xf>
    <xf numFmtId="0" fontId="54" fillId="2" borderId="0" xfId="0" applyFont="1" applyFill="1" applyBorder="1"/>
    <xf numFmtId="171" fontId="96" fillId="2" borderId="0" xfId="2" applyNumberFormat="1" applyFont="1" applyFill="1" applyBorder="1" applyAlignment="1">
      <alignment horizontal="right" wrapText="1" readingOrder="1"/>
    </xf>
    <xf numFmtId="0" fontId="14" fillId="2" borderId="0" xfId="2" applyNumberFormat="1" applyFont="1" applyFill="1" applyBorder="1" applyAlignment="1">
      <alignment vertical="top" wrapText="1"/>
    </xf>
    <xf numFmtId="164" fontId="47" fillId="5" borderId="6" xfId="0" applyNumberFormat="1" applyFont="1" applyFill="1" applyBorder="1" applyAlignment="1">
      <alignment horizontal="center"/>
    </xf>
    <xf numFmtId="49" fontId="23" fillId="2" borderId="3" xfId="0" applyNumberFormat="1" applyFont="1" applyFill="1" applyBorder="1" applyAlignment="1">
      <alignment horizontal="left" vertical="center" wrapText="1"/>
    </xf>
    <xf numFmtId="49" fontId="23" fillId="2" borderId="4" xfId="0" applyNumberFormat="1" applyFont="1" applyFill="1" applyBorder="1" applyAlignment="1">
      <alignment horizontal="left" vertical="center" wrapText="1"/>
    </xf>
    <xf numFmtId="49" fontId="23" fillId="2" borderId="5" xfId="0" applyNumberFormat="1" applyFont="1" applyFill="1" applyBorder="1" applyAlignment="1">
      <alignment horizontal="left" vertical="center" wrapText="1"/>
    </xf>
    <xf numFmtId="0" fontId="77" fillId="2" borderId="0" xfId="2" applyNumberFormat="1" applyFont="1" applyFill="1" applyBorder="1" applyAlignment="1">
      <alignment horizontal="center" vertical="center" wrapText="1" readingOrder="1"/>
    </xf>
    <xf numFmtId="0" fontId="86" fillId="2" borderId="0" xfId="2" applyNumberFormat="1" applyFont="1" applyFill="1" applyBorder="1" applyAlignment="1">
      <alignment vertical="top" wrapText="1"/>
    </xf>
    <xf numFmtId="49" fontId="23" fillId="2" borderId="3" xfId="0" applyNumberFormat="1" applyFont="1" applyFill="1" applyBorder="1" applyAlignment="1" applyProtection="1">
      <alignment horizontal="left" vertical="top" wrapText="1"/>
      <protection locked="0"/>
    </xf>
    <xf numFmtId="49" fontId="23" fillId="2" borderId="4" xfId="0" applyNumberFormat="1" applyFont="1" applyFill="1" applyBorder="1" applyAlignment="1" applyProtection="1">
      <alignment horizontal="left" vertical="top" wrapText="1"/>
      <protection locked="0"/>
    </xf>
    <xf numFmtId="49" fontId="23" fillId="2" borderId="5" xfId="0" applyNumberFormat="1" applyFont="1" applyFill="1" applyBorder="1" applyAlignment="1" applyProtection="1">
      <alignment horizontal="left" vertical="top" wrapText="1"/>
      <protection locked="0"/>
    </xf>
    <xf numFmtId="164" fontId="23" fillId="2" borderId="2" xfId="0" applyNumberFormat="1" applyFont="1" applyFill="1" applyBorder="1" applyAlignment="1">
      <alignment horizontal="right" vertical="top" wrapText="1"/>
    </xf>
    <xf numFmtId="0" fontId="14" fillId="0" borderId="2" xfId="0" applyFont="1" applyFill="1" applyBorder="1" applyAlignment="1">
      <alignment horizontal="left" vertical="top" wrapText="1"/>
    </xf>
    <xf numFmtId="0" fontId="117" fillId="2" borderId="0" xfId="2" applyNumberFormat="1" applyFont="1" applyFill="1" applyBorder="1" applyAlignment="1">
      <alignment horizontal="right" wrapText="1" readingOrder="1"/>
    </xf>
    <xf numFmtId="0" fontId="50" fillId="0" borderId="0" xfId="2" applyNumberFormat="1" applyFont="1" applyFill="1" applyBorder="1" applyAlignment="1">
      <alignment horizontal="right" wrapText="1" readingOrder="1"/>
    </xf>
    <xf numFmtId="0" fontId="51" fillId="0" borderId="0" xfId="2" applyNumberFormat="1" applyFont="1" applyFill="1" applyBorder="1" applyAlignment="1">
      <alignment vertical="top" wrapText="1"/>
    </xf>
    <xf numFmtId="0" fontId="77" fillId="2" borderId="0" xfId="2" applyNumberFormat="1" applyFont="1" applyFill="1" applyBorder="1" applyAlignment="1">
      <alignment horizontal="center" vertical="center" textRotation="90" wrapText="1" readingOrder="1"/>
    </xf>
    <xf numFmtId="0" fontId="54" fillId="2" borderId="0" xfId="2" applyNumberFormat="1" applyFont="1" applyFill="1" applyBorder="1" applyAlignment="1">
      <alignment vertical="top" textRotation="90" wrapText="1"/>
    </xf>
    <xf numFmtId="171" fontId="50" fillId="0" borderId="0" xfId="2" applyNumberFormat="1" applyFont="1" applyFill="1" applyBorder="1" applyAlignment="1">
      <alignment horizontal="right" wrapText="1" readingOrder="1"/>
    </xf>
    <xf numFmtId="0" fontId="81" fillId="0" borderId="0" xfId="2" applyNumberFormat="1" applyFont="1" applyFill="1" applyBorder="1" applyAlignment="1">
      <alignment horizontal="center" wrapText="1" readingOrder="1"/>
    </xf>
    <xf numFmtId="171" fontId="88" fillId="2" borderId="0" xfId="2" applyNumberFormat="1" applyFont="1" applyFill="1" applyBorder="1" applyAlignment="1">
      <alignment horizontal="right" wrapText="1" readingOrder="1"/>
    </xf>
    <xf numFmtId="0" fontId="89" fillId="2" borderId="0" xfId="2" applyNumberFormat="1" applyFont="1" applyFill="1" applyBorder="1" applyAlignment="1">
      <alignment vertical="top" wrapText="1"/>
    </xf>
    <xf numFmtId="4" fontId="96" fillId="2" borderId="0" xfId="2" applyNumberFormat="1" applyFont="1" applyFill="1" applyBorder="1" applyAlignment="1">
      <alignment horizontal="right" wrapText="1" readingOrder="1"/>
    </xf>
    <xf numFmtId="0" fontId="80" fillId="2" borderId="0" xfId="2" applyNumberFormat="1" applyFont="1" applyFill="1" applyBorder="1" applyAlignment="1">
      <alignment horizontal="center" vertical="center" wrapText="1" readingOrder="1"/>
    </xf>
    <xf numFmtId="0" fontId="54" fillId="2" borderId="0" xfId="2" applyNumberFormat="1" applyFont="1" applyFill="1" applyBorder="1" applyAlignment="1">
      <alignment vertical="top" wrapText="1"/>
    </xf>
    <xf numFmtId="0" fontId="77" fillId="2" borderId="0" xfId="2" applyNumberFormat="1" applyFont="1" applyFill="1" applyBorder="1" applyAlignment="1">
      <alignment horizontal="left" wrapText="1" readingOrder="1"/>
    </xf>
    <xf numFmtId="0" fontId="77" fillId="2" borderId="0" xfId="2" applyNumberFormat="1" applyFont="1" applyFill="1" applyBorder="1" applyAlignment="1">
      <alignment horizontal="center" wrapText="1" readingOrder="1"/>
    </xf>
    <xf numFmtId="171" fontId="77" fillId="2" borderId="0" xfId="2" applyNumberFormat="1" applyFont="1" applyFill="1" applyBorder="1" applyAlignment="1">
      <alignment horizontal="right" wrapText="1" readingOrder="1"/>
    </xf>
    <xf numFmtId="0" fontId="77" fillId="2" borderId="0" xfId="2" applyNumberFormat="1" applyFont="1" applyFill="1" applyBorder="1" applyAlignment="1">
      <alignment horizontal="right" wrapText="1" readingOrder="1"/>
    </xf>
    <xf numFmtId="164" fontId="14" fillId="5" borderId="7" xfId="0" applyNumberFormat="1" applyFont="1" applyFill="1" applyBorder="1" applyAlignment="1">
      <alignment horizontal="right" vertical="center"/>
    </xf>
    <xf numFmtId="164" fontId="0" fillId="0" borderId="6" xfId="0" applyNumberFormat="1" applyBorder="1" applyAlignment="1">
      <alignment horizontal="right"/>
    </xf>
    <xf numFmtId="164" fontId="0" fillId="0" borderId="26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2" fontId="14" fillId="0" borderId="2" xfId="0" applyNumberFormat="1" applyFont="1" applyFill="1" applyBorder="1" applyAlignment="1">
      <alignment horizontal="center" vertical="center" wrapText="1"/>
    </xf>
    <xf numFmtId="0" fontId="81" fillId="2" borderId="0" xfId="2" applyNumberFormat="1" applyFont="1" applyFill="1" applyBorder="1" applyAlignment="1">
      <alignment horizontal="left" wrapText="1" readingOrder="1"/>
    </xf>
    <xf numFmtId="0" fontId="14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vertical="top" wrapText="1"/>
    </xf>
    <xf numFmtId="4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14" fillId="2" borderId="3" xfId="0" applyNumberFormat="1" applyFont="1" applyFill="1" applyBorder="1" applyAlignment="1">
      <alignment vertical="top" wrapText="1"/>
    </xf>
    <xf numFmtId="164" fontId="14" fillId="2" borderId="5" xfId="0" applyNumberFormat="1" applyFont="1" applyFill="1" applyBorder="1" applyAlignment="1">
      <alignment vertical="top" wrapText="1"/>
    </xf>
    <xf numFmtId="164" fontId="14" fillId="5" borderId="0" xfId="0" applyNumberFormat="1" applyFont="1" applyFill="1" applyBorder="1" applyAlignment="1">
      <alignment vertical="top" wrapText="1"/>
    </xf>
    <xf numFmtId="2" fontId="23" fillId="2" borderId="2" xfId="0" applyNumberFormat="1" applyFont="1" applyFill="1" applyBorder="1" applyAlignment="1">
      <alignment horizontal="right" wrapText="1"/>
    </xf>
    <xf numFmtId="2" fontId="14" fillId="2" borderId="2" xfId="0" applyNumberFormat="1" applyFont="1" applyFill="1" applyBorder="1" applyAlignment="1">
      <alignment horizontal="right" wrapText="1"/>
    </xf>
  </cellXfs>
  <cellStyles count="167">
    <cellStyle name="20% — акцент1" xfId="15"/>
    <cellStyle name="20% - Акцент1 2" xfId="62"/>
    <cellStyle name="20% - Акцент1 3" xfId="97"/>
    <cellStyle name="20% - Акцент1 4" xfId="136"/>
    <cellStyle name="20% - Акцент1 5" xfId="152"/>
    <cellStyle name="20% — акцент2" xfId="16"/>
    <cellStyle name="20% - Акцент2 2" xfId="63"/>
    <cellStyle name="20% - Акцент2 3" xfId="101"/>
    <cellStyle name="20% - Акцент2 4" xfId="135"/>
    <cellStyle name="20% - Акцент2 5" xfId="151"/>
    <cellStyle name="20% — акцент3" xfId="17"/>
    <cellStyle name="20% - Акцент3 2" xfId="64"/>
    <cellStyle name="20% - Акцент3 3" xfId="107"/>
    <cellStyle name="20% - Акцент3 4" xfId="133"/>
    <cellStyle name="20% - Акцент3 5" xfId="150"/>
    <cellStyle name="20% — акцент4" xfId="18"/>
    <cellStyle name="20% - Акцент4 2" xfId="65"/>
    <cellStyle name="20% - Акцент4 3" xfId="90"/>
    <cellStyle name="20% - Акцент4 4" xfId="132"/>
    <cellStyle name="20% - Акцент4 5" xfId="149"/>
    <cellStyle name="20% — акцент5" xfId="19"/>
    <cellStyle name="20% - Акцент5 2" xfId="66"/>
    <cellStyle name="20% - Акцент5 3" xfId="89"/>
    <cellStyle name="20% - Акцент5 4" xfId="131"/>
    <cellStyle name="20% - Акцент5 5" xfId="148"/>
    <cellStyle name="20% — акцент6" xfId="20"/>
    <cellStyle name="20% - Акцент6 2" xfId="67"/>
    <cellStyle name="20% - Акцент6 3" xfId="105"/>
    <cellStyle name="20% - Акцент6 4" xfId="140"/>
    <cellStyle name="20% - Акцент6 5" xfId="153"/>
    <cellStyle name="40% — акцент1" xfId="21"/>
    <cellStyle name="40% - Акцент1 2" xfId="68"/>
    <cellStyle name="40% - Акцент1 3" xfId="104"/>
    <cellStyle name="40% - Акцент1 4" xfId="61"/>
    <cellStyle name="40% - Акцент1 5" xfId="138"/>
    <cellStyle name="40% — акцент2" xfId="22"/>
    <cellStyle name="40% - Акцент2 2" xfId="69"/>
    <cellStyle name="40% - Акцент2 3" xfId="108"/>
    <cellStyle name="40% - Акцент2 4" xfId="130"/>
    <cellStyle name="40% - Акцент2 5" xfId="147"/>
    <cellStyle name="40% — акцент3" xfId="23"/>
    <cellStyle name="40% - Акцент3 2" xfId="70"/>
    <cellStyle name="40% - Акцент3 3" xfId="109"/>
    <cellStyle name="40% - Акцент3 4" xfId="129"/>
    <cellStyle name="40% - Акцент3 5" xfId="146"/>
    <cellStyle name="40% — акцент4" xfId="24"/>
    <cellStyle name="40% - Акцент4 2" xfId="71"/>
    <cellStyle name="40% - Акцент4 3" xfId="110"/>
    <cellStyle name="40% - Акцент4 4" xfId="128"/>
    <cellStyle name="40% - Акцент4 5" xfId="145"/>
    <cellStyle name="40% — акцент5" xfId="25"/>
    <cellStyle name="40% - Акцент5 2" xfId="72"/>
    <cellStyle name="40% - Акцент5 3" xfId="111"/>
    <cellStyle name="40% - Акцент5 4" xfId="127"/>
    <cellStyle name="40% - Акцент5 5" xfId="144"/>
    <cellStyle name="40% — акцент6" xfId="26"/>
    <cellStyle name="40% - Акцент6 2" xfId="73"/>
    <cellStyle name="40% - Акцент6 3" xfId="112"/>
    <cellStyle name="40% - Акцент6 4" xfId="126"/>
    <cellStyle name="40% - Акцент6 5" xfId="143"/>
    <cellStyle name="60% — акцент1" xfId="27"/>
    <cellStyle name="60% - Акцент1 2" xfId="74"/>
    <cellStyle name="60% - Акцент1 3" xfId="113"/>
    <cellStyle name="60% - Акцент1 4" xfId="125"/>
    <cellStyle name="60% - Акцент1 5" xfId="142"/>
    <cellStyle name="60% — акцент2" xfId="28"/>
    <cellStyle name="60% - Акцент2 2" xfId="75"/>
    <cellStyle name="60% - Акцент2 3" xfId="114"/>
    <cellStyle name="60% - Акцент2 4" xfId="124"/>
    <cellStyle name="60% - Акцент2 5" xfId="141"/>
    <cellStyle name="60% — акцент3" xfId="29"/>
    <cellStyle name="60% - Акцент3 2" xfId="76"/>
    <cellStyle name="60% - Акцент3 3" xfId="115"/>
    <cellStyle name="60% - Акцент3 4" xfId="123"/>
    <cellStyle name="60% - Акцент3 5" xfId="137"/>
    <cellStyle name="60% — акцент4" xfId="30"/>
    <cellStyle name="60% - Акцент4 2" xfId="77"/>
    <cellStyle name="60% - Акцент4 3" xfId="116"/>
    <cellStyle name="60% - Акцент4 4" xfId="121"/>
    <cellStyle name="60% - Акцент4 5" xfId="122"/>
    <cellStyle name="60% — акцент5" xfId="31"/>
    <cellStyle name="60% - Акцент5 2" xfId="78"/>
    <cellStyle name="60% - Акцент5 3" xfId="117"/>
    <cellStyle name="60% - Акцент5 4" xfId="120"/>
    <cellStyle name="60% - Акцент5 5" xfId="139"/>
    <cellStyle name="60% — акцент6" xfId="32"/>
    <cellStyle name="60% - Акцент6 2" xfId="79"/>
    <cellStyle name="60% - Акцент6 3" xfId="118"/>
    <cellStyle name="60% - Акцент6 4" xfId="119"/>
    <cellStyle name="60% - Акцент6 5" xfId="134"/>
    <cellStyle name="Comma" xfId="58"/>
    <cellStyle name="Comma [0]" xfId="59"/>
    <cellStyle name="Comma [0] 2" xfId="159"/>
    <cellStyle name="Comma 2" xfId="158"/>
    <cellStyle name="Comma 3" xfId="163"/>
    <cellStyle name="Currency" xfId="42"/>
    <cellStyle name="Currency [0]" xfId="43"/>
    <cellStyle name="Currency [0] 2" xfId="157"/>
    <cellStyle name="Currency 2" xfId="156"/>
    <cellStyle name="Currency 3" xfId="162"/>
    <cellStyle name="Normal" xfId="2"/>
    <cellStyle name="Normal 2" xfId="13"/>
    <cellStyle name="Normal 3" xfId="14"/>
    <cellStyle name="Percent" xfId="55"/>
    <cellStyle name="Percent 2" xfId="155"/>
    <cellStyle name="Акцент1 2" xfId="33"/>
    <cellStyle name="Акцент1 3" xfId="80"/>
    <cellStyle name="Акцент2 2" xfId="34"/>
    <cellStyle name="Акцент2 3" xfId="81"/>
    <cellStyle name="Акцент3 2" xfId="35"/>
    <cellStyle name="Акцент3 3" xfId="82"/>
    <cellStyle name="Акцент4 2" xfId="36"/>
    <cellStyle name="Акцент4 3" xfId="83"/>
    <cellStyle name="Акцент5 2" xfId="37"/>
    <cellStyle name="Акцент5 3" xfId="84"/>
    <cellStyle name="Акцент6 2" xfId="38"/>
    <cellStyle name="Акцент6 3" xfId="85"/>
    <cellStyle name="Ввод  2" xfId="39"/>
    <cellStyle name="Ввод  3" xfId="86"/>
    <cellStyle name="Вывод 2" xfId="40"/>
    <cellStyle name="Вывод 3" xfId="87"/>
    <cellStyle name="Вычисление 2" xfId="41"/>
    <cellStyle name="Вычисление 3" xfId="88"/>
    <cellStyle name="Заголовок 1 2" xfId="44"/>
    <cellStyle name="Заголовок 1 3" xfId="91"/>
    <cellStyle name="Заголовок 2 2" xfId="45"/>
    <cellStyle name="Заголовок 2 3" xfId="92"/>
    <cellStyle name="Заголовок 3 2" xfId="46"/>
    <cellStyle name="Заголовок 3 3" xfId="93"/>
    <cellStyle name="Заголовок 4 2" xfId="47"/>
    <cellStyle name="Заголовок 4 3" xfId="94"/>
    <cellStyle name="Итог 2" xfId="48"/>
    <cellStyle name="Итог 3" xfId="95"/>
    <cellStyle name="Контрольная ячейка 2" xfId="49"/>
    <cellStyle name="Контрольная ячейка 3" xfId="96"/>
    <cellStyle name="Название 2" xfId="50"/>
    <cellStyle name="Нейтральный 2" xfId="51"/>
    <cellStyle name="Нейтральный 3" xfId="98"/>
    <cellStyle name="Обычный" xfId="0" builtinId="0"/>
    <cellStyle name="Обычный 10" xfId="4"/>
    <cellStyle name="Обычный 2" xfId="3"/>
    <cellStyle name="Обычный 2 2" xfId="5"/>
    <cellStyle name="Обычный 2 2 2" xfId="6"/>
    <cellStyle name="Обычный 2 2 3" xfId="7"/>
    <cellStyle name="Обычный 2 3" xfId="160"/>
    <cellStyle name="Обычный 3" xfId="8"/>
    <cellStyle name="Обычный 3 2" xfId="161"/>
    <cellStyle name="Обычный 4" xfId="9"/>
    <cellStyle name="Обычный 5" xfId="10"/>
    <cellStyle name="Обычный 5 2" xfId="164"/>
    <cellStyle name="Обычный 6" xfId="11"/>
    <cellStyle name="Обычный 6 2" xfId="165"/>
    <cellStyle name="Обычный 7" xfId="12"/>
    <cellStyle name="Обычный 7 2" xfId="166"/>
    <cellStyle name="Обычный 8" xfId="154"/>
    <cellStyle name="Обычный_Лист1" xfId="1"/>
    <cellStyle name="Плохой 2" xfId="52"/>
    <cellStyle name="Плохой 3" xfId="99"/>
    <cellStyle name="Пояснение 2" xfId="53"/>
    <cellStyle name="Пояснение 3" xfId="100"/>
    <cellStyle name="Примечание 2" xfId="54"/>
    <cellStyle name="Связанная ячейка 2" xfId="56"/>
    <cellStyle name="Связанная ячейка 3" xfId="102"/>
    <cellStyle name="Текст предупреждения 2" xfId="57"/>
    <cellStyle name="Текст предупреждения 3" xfId="103"/>
    <cellStyle name="Хороший 2" xfId="60"/>
    <cellStyle name="Хороший 3" xfId="106"/>
  </cellStyles>
  <dxfs count="0"/>
  <tableStyles count="0" defaultTableStyle="TableStyleMedium9" defaultPivotStyle="PivotStyleLight16"/>
  <colors>
    <mruColors>
      <color rgb="FFCC99FF"/>
      <color rgb="FF7EE1EE"/>
      <color rgb="FF5FC6EB"/>
      <color rgb="FFCCCCFF"/>
      <color rgb="FF8B79F7"/>
      <color rgb="FFE38992"/>
      <color rgb="FFB5EDF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depthPercent val="10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396812311074471E-2"/>
          <c:y val="8.8960640077094616E-2"/>
          <c:w val="0.84752841591421024"/>
          <c:h val="0.6562710264886338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занятость!$B$13</c:f>
              <c:strCache>
                <c:ptCount val="1"/>
                <c:pt idx="0">
                  <c:v>на 01.07.2021</c:v>
                </c:pt>
              </c:strCache>
            </c:strRef>
          </c:tx>
          <c:spPr>
            <a:solidFill>
              <a:srgbClr val="7EE1EE"/>
            </a:solidFill>
          </c:spPr>
          <c:invertIfNegative val="0"/>
          <c:dLbls>
            <c:dLbl>
              <c:idx val="1"/>
              <c:layout>
                <c:manualLayout>
                  <c:x val="3.2976092333058533E-3"/>
                  <c:y val="-3.6321127349226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9A4-4980-8DA4-289C5FF99B63}"/>
                </c:ext>
              </c:extLst>
            </c:dLbl>
            <c:dLbl>
              <c:idx val="2"/>
              <c:layout>
                <c:manualLayout>
                  <c:x val="0"/>
                  <c:y val="-4.43873126625133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9A4-4980-8DA4-289C5FF99B63}"/>
                </c:ext>
              </c:extLst>
            </c:dLbl>
            <c:dLbl>
              <c:idx val="3"/>
              <c:layout>
                <c:manualLayout>
                  <c:x val="-3.2976092333058533E-3"/>
                  <c:y val="-1.2487612881671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9A4-4980-8DA4-289C5FF99B63}"/>
                </c:ext>
              </c:extLst>
            </c:dLbl>
            <c:dLbl>
              <c:idx val="4"/>
              <c:layout>
                <c:manualLayout>
                  <c:x val="-6.5952184666117067E-3"/>
                  <c:y val="-3.1813181291508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9A4-4980-8DA4-289C5FF99B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занятость!$A$14:$A$18</c:f>
              <c:strCache>
                <c:ptCount val="5"/>
                <c:pt idx="0">
                  <c:v>высшее образование</c:v>
                </c:pt>
                <c:pt idx="1">
                  <c:v>среднее профессиональное образование</c:v>
                </c:pt>
                <c:pt idx="2">
                  <c:v>среднее общее образование</c:v>
                </c:pt>
                <c:pt idx="3">
                  <c:v>основное общее образование</c:v>
                </c:pt>
                <c:pt idx="4">
                  <c:v>не имеющие основного общего образования</c:v>
                </c:pt>
              </c:strCache>
            </c:strRef>
          </c:cat>
          <c:val>
            <c:numRef>
              <c:f>занятость!$B$14:$B$18</c:f>
              <c:numCache>
                <c:formatCode>0.0%</c:formatCode>
                <c:ptCount val="5"/>
                <c:pt idx="0">
                  <c:v>0.10714285714285714</c:v>
                </c:pt>
                <c:pt idx="1">
                  <c:v>0.21428571428571427</c:v>
                </c:pt>
                <c:pt idx="2">
                  <c:v>0.29464285714285715</c:v>
                </c:pt>
                <c:pt idx="3">
                  <c:v>0.3392857142857143</c:v>
                </c:pt>
                <c:pt idx="4">
                  <c:v>4.4642857142857144E-2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9A4-4980-8DA4-289C5FF99B63}"/>
            </c:ext>
          </c:extLst>
        </c:ser>
        <c:ser>
          <c:idx val="1"/>
          <c:order val="1"/>
          <c:tx>
            <c:strRef>
              <c:f>занятость!$C$13</c:f>
              <c:strCache>
                <c:ptCount val="1"/>
                <c:pt idx="0">
                  <c:v>на 01.07.2022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7.6944215443803246E-3"/>
                  <c:y val="-1.6713708322213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9A4-4980-8DA4-289C5FF99B63}"/>
                </c:ext>
              </c:extLst>
            </c:dLbl>
            <c:dLbl>
              <c:idx val="1"/>
              <c:layout>
                <c:manualLayout>
                  <c:x val="7.5747184827702988E-3"/>
                  <c:y val="-6.42499612330615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9A4-4980-8DA4-289C5FF99B63}"/>
                </c:ext>
              </c:extLst>
            </c:dLbl>
            <c:dLbl>
              <c:idx val="2"/>
              <c:layout>
                <c:manualLayout>
                  <c:x val="1.0992030777686177E-3"/>
                  <c:y val="-4.43873126625133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9A4-4980-8DA4-289C5FF99B63}"/>
                </c:ext>
              </c:extLst>
            </c:dLbl>
            <c:dLbl>
              <c:idx val="3"/>
              <c:layout>
                <c:manualLayout>
                  <c:x val="-3.6459656252645837E-4"/>
                  <c:y val="-4.43873126625132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9A4-4980-8DA4-289C5FF99B63}"/>
                </c:ext>
              </c:extLst>
            </c:dLbl>
            <c:dLbl>
              <c:idx val="4"/>
              <c:layout>
                <c:manualLayout>
                  <c:x val="-6.5952184666117067E-3"/>
                  <c:y val="-2.839403714571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9A4-4980-8DA4-289C5FF99B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занятость!$A$14:$A$18</c:f>
              <c:strCache>
                <c:ptCount val="5"/>
                <c:pt idx="0">
                  <c:v>высшее образование</c:v>
                </c:pt>
                <c:pt idx="1">
                  <c:v>среднее профессиональное образование</c:v>
                </c:pt>
                <c:pt idx="2">
                  <c:v>среднее общее образование</c:v>
                </c:pt>
                <c:pt idx="3">
                  <c:v>основное общее образование</c:v>
                </c:pt>
                <c:pt idx="4">
                  <c:v>не имеющие основного общего образования</c:v>
                </c:pt>
              </c:strCache>
            </c:strRef>
          </c:cat>
          <c:val>
            <c:numRef>
              <c:f>занятость!$C$14:$C$18</c:f>
              <c:numCache>
                <c:formatCode>0.0%</c:formatCode>
                <c:ptCount val="5"/>
                <c:pt idx="0">
                  <c:v>0.11538461538461539</c:v>
                </c:pt>
                <c:pt idx="1">
                  <c:v>0.25</c:v>
                </c:pt>
                <c:pt idx="2">
                  <c:v>0.34615384615384615</c:v>
                </c:pt>
                <c:pt idx="3">
                  <c:v>0.27884615384615385</c:v>
                </c:pt>
                <c:pt idx="4">
                  <c:v>9.6153846153846159E-3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9A4-4980-8DA4-289C5FF99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shape val="cylinder"/>
        <c:axId val="101433344"/>
        <c:axId val="101436032"/>
        <c:axId val="0"/>
      </c:bar3DChart>
      <c:catAx>
        <c:axId val="101433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anchor="ctr" anchorCtr="0"/>
          <a:lstStyle/>
          <a:p>
            <a:pPr>
              <a:defRPr sz="1200" b="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1436032"/>
        <c:crosses val="autoZero"/>
        <c:auto val="1"/>
        <c:lblAlgn val="ctr"/>
        <c:lblOffset val="100"/>
        <c:noMultiLvlLbl val="0"/>
      </c:catAx>
      <c:valAx>
        <c:axId val="1014360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1433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451993903987804"/>
          <c:y val="9.4417294646701747E-2"/>
          <c:w val="0.18384664818793775"/>
          <c:h val="0.16743438320209975"/>
        </c:manualLayout>
      </c:layout>
      <c:overlay val="0"/>
      <c:txPr>
        <a:bodyPr/>
        <a:lstStyle/>
        <a:p>
          <a:pPr>
            <a:defRPr sz="1200" b="1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depthPercent val="10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2854381908658144E-2"/>
          <c:y val="5.0925925925925923E-2"/>
          <c:w val="0.93888888888888888"/>
          <c:h val="0.5178955254381694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занятость!$A$9</c:f>
              <c:strCache>
                <c:ptCount val="1"/>
                <c:pt idx="0">
                  <c:v>16-29 лет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0.15402301638573923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8D-44CB-9D3F-209D5FC1F522}"/>
                </c:ext>
              </c:extLst>
            </c:dLbl>
            <c:dLbl>
              <c:idx val="1"/>
              <c:layout>
                <c:manualLayout>
                  <c:x val="0.16321842034906694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8D-44CB-9D3F-209D5FC1F5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занятость!$B$8:$C$8</c:f>
              <c:strCache>
                <c:ptCount val="2"/>
                <c:pt idx="0">
                  <c:v>на 
01.07.2021</c:v>
                </c:pt>
                <c:pt idx="1">
                  <c:v>на 
01.07.2022</c:v>
                </c:pt>
              </c:strCache>
            </c:strRef>
          </c:cat>
          <c:val>
            <c:numRef>
              <c:f>занятость!$B$9:$C$9</c:f>
              <c:numCache>
                <c:formatCode>0.0%</c:formatCode>
                <c:ptCount val="2"/>
                <c:pt idx="0">
                  <c:v>0.21428571428571427</c:v>
                </c:pt>
                <c:pt idx="1">
                  <c:v>0.21153846153846154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58D-44CB-9D3F-209D5FC1F522}"/>
            </c:ext>
          </c:extLst>
        </c:ser>
        <c:ser>
          <c:idx val="1"/>
          <c:order val="1"/>
          <c:tx>
            <c:strRef>
              <c:f>занятость!$A$10</c:f>
              <c:strCache>
                <c:ptCount val="1"/>
                <c:pt idx="0">
                  <c:v>старше 30 лет</c:v>
                </c:pt>
              </c:strCache>
            </c:strRef>
          </c:tx>
          <c:spPr>
            <a:solidFill>
              <a:srgbClr val="B5EDF5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0.151724165394907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8D-44CB-9D3F-209D5FC1F522}"/>
                </c:ext>
              </c:extLst>
            </c:dLbl>
            <c:dLbl>
              <c:idx val="1"/>
              <c:layout>
                <c:manualLayout>
                  <c:x val="0.1678161223307308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8D-44CB-9D3F-209D5FC1F5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занятость!$B$8:$C$8</c:f>
              <c:strCache>
                <c:ptCount val="2"/>
                <c:pt idx="0">
                  <c:v>на 
01.07.2021</c:v>
                </c:pt>
                <c:pt idx="1">
                  <c:v>на 
01.07.2022</c:v>
                </c:pt>
              </c:strCache>
            </c:strRef>
          </c:cat>
          <c:val>
            <c:numRef>
              <c:f>занятость!$B$10:$C$10</c:f>
              <c:numCache>
                <c:formatCode>0.0%</c:formatCode>
                <c:ptCount val="2"/>
                <c:pt idx="0">
                  <c:v>0.7857142857142857</c:v>
                </c:pt>
                <c:pt idx="1">
                  <c:v>0.78846153846153844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58D-44CB-9D3F-209D5FC1F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gapDepth val="138"/>
        <c:shape val="cylinder"/>
        <c:axId val="69392256"/>
        <c:axId val="69393792"/>
        <c:axId val="0"/>
      </c:bar3DChart>
      <c:catAx>
        <c:axId val="69392256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69393792"/>
        <c:crosses val="autoZero"/>
        <c:auto val="0"/>
        <c:lblAlgn val="ctr"/>
        <c:lblOffset val="100"/>
        <c:noMultiLvlLbl val="0"/>
      </c:catAx>
      <c:valAx>
        <c:axId val="693937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693922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0"/>
      <c:rotY val="0"/>
      <c:depthPercent val="10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5596276905177427E-2"/>
          <c:y val="5.0925925925925923E-2"/>
          <c:w val="0.94880744618964519"/>
          <c:h val="0.52834799720746184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занятость!$A$4</c:f>
              <c:strCache>
                <c:ptCount val="1"/>
                <c:pt idx="0">
                  <c:v>мужчины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0.15823152995927864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8E-4845-89F6-FB6D98D6CC4A}"/>
                </c:ext>
              </c:extLst>
            </c:dLbl>
            <c:dLbl>
              <c:idx val="1"/>
              <c:layout>
                <c:manualLayout>
                  <c:x val="0.16521233275159977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8E-4845-89F6-FB6D98D6CC4A}"/>
                </c:ext>
              </c:extLst>
            </c:dLbl>
            <c:txPr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занятость!$B$3:$C$3</c:f>
              <c:strCache>
                <c:ptCount val="2"/>
                <c:pt idx="0">
                  <c:v>на 
01.07.2021</c:v>
                </c:pt>
                <c:pt idx="1">
                  <c:v>на 
01.07.2022</c:v>
                </c:pt>
              </c:strCache>
            </c:strRef>
          </c:cat>
          <c:val>
            <c:numRef>
              <c:f>занятость!$B$4:$C$4</c:f>
              <c:numCache>
                <c:formatCode>0.0%</c:formatCode>
                <c:ptCount val="2"/>
                <c:pt idx="0">
                  <c:v>0.6428571428571429</c:v>
                </c:pt>
                <c:pt idx="1">
                  <c:v>0.49038461538461536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78E-4845-89F6-FB6D98D6CC4A}"/>
            </c:ext>
          </c:extLst>
        </c:ser>
        <c:ser>
          <c:idx val="1"/>
          <c:order val="1"/>
          <c:tx>
            <c:strRef>
              <c:f>занятость!$A$5</c:f>
              <c:strCache>
                <c:ptCount val="1"/>
                <c:pt idx="0">
                  <c:v>женщины</c:v>
                </c:pt>
              </c:strCache>
            </c:strRef>
          </c:tx>
          <c:spPr>
            <a:solidFill>
              <a:srgbClr val="B5EDF5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0.15823152995927864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8E-4845-89F6-FB6D98D6CC4A}"/>
                </c:ext>
              </c:extLst>
            </c:dLbl>
            <c:dLbl>
              <c:idx val="1"/>
              <c:layout>
                <c:manualLayout>
                  <c:x val="0.16055846422338568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78E-4845-89F6-FB6D98D6CC4A}"/>
                </c:ext>
              </c:extLst>
            </c:dLbl>
            <c:txPr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занятость!$B$3:$C$3</c:f>
              <c:strCache>
                <c:ptCount val="2"/>
                <c:pt idx="0">
                  <c:v>на 
01.07.2021</c:v>
                </c:pt>
                <c:pt idx="1">
                  <c:v>на 
01.07.2022</c:v>
                </c:pt>
              </c:strCache>
            </c:strRef>
          </c:cat>
          <c:val>
            <c:numRef>
              <c:f>занятость!$B$5:$C$5</c:f>
              <c:numCache>
                <c:formatCode>0.0%</c:formatCode>
                <c:ptCount val="2"/>
                <c:pt idx="0">
                  <c:v>0.35714285714285715</c:v>
                </c:pt>
                <c:pt idx="1">
                  <c:v>0.50961538461538458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78E-4845-89F6-FB6D98D6C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gapDepth val="138"/>
        <c:shape val="cylinder"/>
        <c:axId val="81920384"/>
        <c:axId val="81921920"/>
        <c:axId val="0"/>
      </c:bar3DChart>
      <c:catAx>
        <c:axId val="81920384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81921920"/>
        <c:crosses val="autoZero"/>
        <c:auto val="1"/>
        <c:lblAlgn val="ctr"/>
        <c:lblOffset val="100"/>
        <c:noMultiLvlLbl val="0"/>
      </c:catAx>
      <c:valAx>
        <c:axId val="8192192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8192038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depthPercent val="10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396812311074471E-2"/>
          <c:y val="8.8960640077094616E-2"/>
          <c:w val="0.84752841591421024"/>
          <c:h val="0.6562710264886338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занятость!$B$13</c:f>
              <c:strCache>
                <c:ptCount val="1"/>
                <c:pt idx="0">
                  <c:v>на 01.07.2021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3.2976092333058533E-3"/>
                  <c:y val="-3.6321127349226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28-4BF2-A850-859C8232006A}"/>
                </c:ext>
              </c:extLst>
            </c:dLbl>
            <c:dLbl>
              <c:idx val="2"/>
              <c:layout>
                <c:manualLayout>
                  <c:x val="0"/>
                  <c:y val="-4.43873126625133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28-4BF2-A850-859C8232006A}"/>
                </c:ext>
              </c:extLst>
            </c:dLbl>
            <c:dLbl>
              <c:idx val="3"/>
              <c:layout>
                <c:manualLayout>
                  <c:x val="-3.2976092333058533E-3"/>
                  <c:y val="-1.2487612881671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28-4BF2-A850-859C8232006A}"/>
                </c:ext>
              </c:extLst>
            </c:dLbl>
            <c:dLbl>
              <c:idx val="4"/>
              <c:layout>
                <c:manualLayout>
                  <c:x val="-6.5952184666117067E-3"/>
                  <c:y val="-3.1813181291508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28-4BF2-A850-859C823200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занятость!$A$14:$A$18</c:f>
              <c:strCache>
                <c:ptCount val="5"/>
                <c:pt idx="0">
                  <c:v>высшее образование</c:v>
                </c:pt>
                <c:pt idx="1">
                  <c:v>среднее профессиональное образование</c:v>
                </c:pt>
                <c:pt idx="2">
                  <c:v>среднее общее образование</c:v>
                </c:pt>
                <c:pt idx="3">
                  <c:v>основное общее образование</c:v>
                </c:pt>
                <c:pt idx="4">
                  <c:v>не имеющие основного общего образования</c:v>
                </c:pt>
              </c:strCache>
            </c:strRef>
          </c:cat>
          <c:val>
            <c:numRef>
              <c:f>занятость!$B$14:$B$18</c:f>
              <c:numCache>
                <c:formatCode>0.0%</c:formatCode>
                <c:ptCount val="5"/>
                <c:pt idx="0">
                  <c:v>0.10714285714285714</c:v>
                </c:pt>
                <c:pt idx="1">
                  <c:v>0.21428571428571427</c:v>
                </c:pt>
                <c:pt idx="2">
                  <c:v>0.29464285714285715</c:v>
                </c:pt>
                <c:pt idx="3">
                  <c:v>0.3392857142857143</c:v>
                </c:pt>
                <c:pt idx="4">
                  <c:v>4.4642857142857144E-2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A28-4BF2-A850-859C8232006A}"/>
            </c:ext>
          </c:extLst>
        </c:ser>
        <c:ser>
          <c:idx val="1"/>
          <c:order val="1"/>
          <c:tx>
            <c:strRef>
              <c:f>занятость!$C$13</c:f>
              <c:strCache>
                <c:ptCount val="1"/>
                <c:pt idx="0">
                  <c:v>на 01.07.2022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7.6944215443803246E-3"/>
                  <c:y val="-1.6713708322213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28-4BF2-A850-859C8232006A}"/>
                </c:ext>
              </c:extLst>
            </c:dLbl>
            <c:dLbl>
              <c:idx val="1"/>
              <c:layout>
                <c:manualLayout>
                  <c:x val="7.5747184827702988E-3"/>
                  <c:y val="-6.42499612330615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A28-4BF2-A850-859C8232006A}"/>
                </c:ext>
              </c:extLst>
            </c:dLbl>
            <c:dLbl>
              <c:idx val="2"/>
              <c:layout>
                <c:manualLayout>
                  <c:x val="1.0992030777686177E-3"/>
                  <c:y val="-4.43873126625133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A28-4BF2-A850-859C8232006A}"/>
                </c:ext>
              </c:extLst>
            </c:dLbl>
            <c:dLbl>
              <c:idx val="3"/>
              <c:layout>
                <c:manualLayout>
                  <c:x val="-3.6459656252645837E-4"/>
                  <c:y val="-4.43873126625132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A28-4BF2-A850-859C8232006A}"/>
                </c:ext>
              </c:extLst>
            </c:dLbl>
            <c:dLbl>
              <c:idx val="4"/>
              <c:layout>
                <c:manualLayout>
                  <c:x val="-6.5952184666117067E-3"/>
                  <c:y val="-2.839403714571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A28-4BF2-A850-859C823200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занятость!$A$14:$A$18</c:f>
              <c:strCache>
                <c:ptCount val="5"/>
                <c:pt idx="0">
                  <c:v>высшее образование</c:v>
                </c:pt>
                <c:pt idx="1">
                  <c:v>среднее профессиональное образование</c:v>
                </c:pt>
                <c:pt idx="2">
                  <c:v>среднее общее образование</c:v>
                </c:pt>
                <c:pt idx="3">
                  <c:v>основное общее образование</c:v>
                </c:pt>
                <c:pt idx="4">
                  <c:v>не имеющие основного общего образования</c:v>
                </c:pt>
              </c:strCache>
            </c:strRef>
          </c:cat>
          <c:val>
            <c:numRef>
              <c:f>занятость!$C$14:$C$18</c:f>
              <c:numCache>
                <c:formatCode>0.0%</c:formatCode>
                <c:ptCount val="5"/>
                <c:pt idx="0">
                  <c:v>0.11538461538461539</c:v>
                </c:pt>
                <c:pt idx="1">
                  <c:v>0.25</c:v>
                </c:pt>
                <c:pt idx="2">
                  <c:v>0.34615384615384615</c:v>
                </c:pt>
                <c:pt idx="3">
                  <c:v>0.27884615384615385</c:v>
                </c:pt>
                <c:pt idx="4">
                  <c:v>9.6153846153846159E-3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BA28-4BF2-A850-859C82320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shape val="cylinder"/>
        <c:axId val="81959168"/>
        <c:axId val="81977344"/>
        <c:axId val="0"/>
      </c:bar3DChart>
      <c:catAx>
        <c:axId val="81959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81977344"/>
        <c:crosses val="autoZero"/>
        <c:auto val="1"/>
        <c:lblAlgn val="ctr"/>
        <c:lblOffset val="100"/>
        <c:noMultiLvlLbl val="0"/>
      </c:catAx>
      <c:valAx>
        <c:axId val="819773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81959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451993903987804"/>
          <c:y val="9.4417294646701747E-2"/>
          <c:w val="0.18384664818793775"/>
          <c:h val="0.16743438320209975"/>
        </c:manualLayout>
      </c:layout>
      <c:overlay val="0"/>
      <c:txPr>
        <a:bodyPr/>
        <a:lstStyle/>
        <a:p>
          <a:pPr>
            <a:defRPr sz="12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>
                <a:latin typeface="Times New Roman" pitchFamily="18" charset="0"/>
                <a:cs typeface="Times New Roman" pitchFamily="18" charset="0"/>
              </a:rPr>
              <a:t>Динамика уровня безработицы по муниципальному району</a:t>
            </a:r>
          </a:p>
        </c:rich>
      </c:tx>
      <c:layout>
        <c:manualLayout>
          <c:xMode val="edge"/>
          <c:yMode val="edge"/>
          <c:x val="0.17585412785715149"/>
          <c:y val="2.88530515963985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0554878833843638E-2"/>
          <c:y val="0.11841136137052638"/>
          <c:w val="0.88840323907734287"/>
          <c:h val="0.78727426160337555"/>
        </c:manualLayout>
      </c:layout>
      <c:lineChart>
        <c:grouping val="standard"/>
        <c:varyColors val="0"/>
        <c:ser>
          <c:idx val="0"/>
          <c:order val="0"/>
          <c:tx>
            <c:strRef>
              <c:f>занятость!$A$45</c:f>
              <c:strCache>
                <c:ptCount val="1"/>
                <c:pt idx="0">
                  <c:v>2021 год</c:v>
                </c:pt>
              </c:strCache>
            </c:strRef>
          </c:tx>
          <c:marker>
            <c:symbol val="circle"/>
            <c:size val="9"/>
          </c:marker>
          <c:dLbls>
            <c:dLbl>
              <c:idx val="0"/>
              <c:layout>
                <c:manualLayout>
                  <c:x val="-2.7685711581695787E-2"/>
                  <c:y val="7.13752848022358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4F-4298-A0CC-60BB33E66F2F}"/>
                </c:ext>
              </c:extLst>
            </c:dLbl>
            <c:dLbl>
              <c:idx val="1"/>
              <c:layout>
                <c:manualLayout>
                  <c:x val="-2.627938856259596E-2"/>
                  <c:y val="6.45299362440057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FB-41F7-B099-A856F7B63401}"/>
                </c:ext>
              </c:extLst>
            </c:dLbl>
            <c:dLbl>
              <c:idx val="2"/>
              <c:layout>
                <c:manualLayout>
                  <c:x val="-2.904563999023763E-2"/>
                  <c:y val="-9.3589775082366017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1,1</a:t>
                    </a:r>
                    <a:r>
                      <a:rPr lang="en-US"/>
                      <a:t>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FB-41F7-B099-A856F7B63401}"/>
                </c:ext>
              </c:extLst>
            </c:dLbl>
            <c:dLbl>
              <c:idx val="4"/>
              <c:layout>
                <c:manualLayout>
                  <c:x val="-3.2375052289230974E-2"/>
                  <c:y val="-8.5781710001248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4F-4298-A0CC-60BB33E66F2F}"/>
                </c:ext>
              </c:extLst>
            </c:dLbl>
            <c:dLbl>
              <c:idx val="5"/>
              <c:layout>
                <c:manualLayout>
                  <c:x val="-2.8855160708861731E-2"/>
                  <c:y val="-9.0953661401730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4F-4298-A0CC-60BB33E66F2F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4F-4298-A0CC-60BB33E66F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занятость!$B$43:$H$44</c:f>
              <c:strCache>
                <c:ptCount val="7"/>
                <c:pt idx="0">
                  <c:v>01.01</c:v>
                </c:pt>
                <c:pt idx="1">
                  <c:v>01.02</c:v>
                </c:pt>
                <c:pt idx="2">
                  <c:v>01.03</c:v>
                </c:pt>
                <c:pt idx="3">
                  <c:v>01.04</c:v>
                </c:pt>
                <c:pt idx="4">
                  <c:v>01.05</c:v>
                </c:pt>
                <c:pt idx="5">
                  <c:v>01.06</c:v>
                </c:pt>
                <c:pt idx="6">
                  <c:v>01.07</c:v>
                </c:pt>
              </c:strCache>
            </c:strRef>
          </c:cat>
          <c:val>
            <c:numRef>
              <c:f>занятость!$B$45:$H$45</c:f>
              <c:numCache>
                <c:formatCode>0.0%</c:formatCode>
                <c:ptCount val="7"/>
                <c:pt idx="0">
                  <c:v>1.2E-2</c:v>
                </c:pt>
                <c:pt idx="1">
                  <c:v>1.2E-2</c:v>
                </c:pt>
                <c:pt idx="2">
                  <c:v>1.0999999999999999E-2</c:v>
                </c:pt>
                <c:pt idx="3">
                  <c:v>0.01</c:v>
                </c:pt>
                <c:pt idx="4">
                  <c:v>8.9999999999999993E-3</c:v>
                </c:pt>
                <c:pt idx="5">
                  <c:v>7.0000000000000001E-3</c:v>
                </c:pt>
                <c:pt idx="6">
                  <c:v>6.0000000000000001E-3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4F-4298-A0CC-60BB33E66F2F}"/>
            </c:ext>
          </c:extLst>
        </c:ser>
        <c:ser>
          <c:idx val="1"/>
          <c:order val="1"/>
          <c:tx>
            <c:strRef>
              <c:f>занятость!$A$46</c:f>
              <c:strCache>
                <c:ptCount val="1"/>
                <c:pt idx="0">
                  <c:v>2022 год</c:v>
                </c:pt>
              </c:strCache>
            </c:strRef>
          </c:tx>
          <c:marker>
            <c:symbol val="square"/>
            <c:size val="9"/>
          </c:marker>
          <c:dLbls>
            <c:dLbl>
              <c:idx val="0"/>
              <c:layout>
                <c:manualLayout>
                  <c:x val="-2.627938856259586E-2"/>
                  <c:y val="6.79487408132245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FB-41F7-B099-A856F7B63401}"/>
                </c:ext>
              </c:extLst>
            </c:dLbl>
            <c:dLbl>
              <c:idx val="1"/>
              <c:layout>
                <c:manualLayout>
                  <c:x val="-2.7662514276416795E-2"/>
                  <c:y val="6.79487408132245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DFB-41F7-B099-A856F7B63401}"/>
                </c:ext>
              </c:extLst>
            </c:dLbl>
            <c:dLbl>
              <c:idx val="2"/>
              <c:layout>
                <c:manualLayout>
                  <c:x val="-3.1811891417879198E-2"/>
                  <c:y val="8.5042763659318815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0,9</a:t>
                    </a:r>
                    <a:r>
                      <a:rPr lang="en-US"/>
                      <a:t>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FB-41F7-B099-A856F7B634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занятость!$B$43:$H$44</c:f>
              <c:strCache>
                <c:ptCount val="7"/>
                <c:pt idx="0">
                  <c:v>01.01</c:v>
                </c:pt>
                <c:pt idx="1">
                  <c:v>01.02</c:v>
                </c:pt>
                <c:pt idx="2">
                  <c:v>01.03</c:v>
                </c:pt>
                <c:pt idx="3">
                  <c:v>01.04</c:v>
                </c:pt>
                <c:pt idx="4">
                  <c:v>01.05</c:v>
                </c:pt>
                <c:pt idx="5">
                  <c:v>01.06</c:v>
                </c:pt>
                <c:pt idx="6">
                  <c:v>01.07</c:v>
                </c:pt>
              </c:strCache>
            </c:strRef>
          </c:cat>
          <c:val>
            <c:numRef>
              <c:f>занятость!$B$46:$H$46</c:f>
              <c:numCache>
                <c:formatCode>0.0%</c:formatCode>
                <c:ptCount val="7"/>
                <c:pt idx="0">
                  <c:v>7.0000000000000001E-3</c:v>
                </c:pt>
                <c:pt idx="1">
                  <c:v>6.0000000000000001E-3</c:v>
                </c:pt>
                <c:pt idx="2">
                  <c:v>7.0000000000000001E-3</c:v>
                </c:pt>
                <c:pt idx="3">
                  <c:v>7.0000000000000001E-3</c:v>
                </c:pt>
                <c:pt idx="4">
                  <c:v>8.0000000000000002E-3</c:v>
                </c:pt>
                <c:pt idx="5">
                  <c:v>6.0000000000000001E-3</c:v>
                </c:pt>
                <c:pt idx="6">
                  <c:v>6.0000000000000001E-3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4F-4298-A0CC-60BB33E66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16160"/>
        <c:axId val="82717696"/>
      </c:lineChart>
      <c:catAx>
        <c:axId val="82716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82717696"/>
        <c:crosses val="autoZero"/>
        <c:auto val="1"/>
        <c:lblAlgn val="ctr"/>
        <c:lblOffset val="100"/>
        <c:noMultiLvlLbl val="0"/>
      </c:catAx>
      <c:valAx>
        <c:axId val="82717696"/>
        <c:scaling>
          <c:orientation val="minMax"/>
          <c:max val="1.4000000000000002E-2"/>
          <c:min val="4.000000000000001E-3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82716160"/>
        <c:crosses val="autoZero"/>
        <c:crossBetween val="between"/>
        <c:majorUnit val="2.0000000000000005E-3"/>
        <c:minorUnit val="4.0000000000000013E-4"/>
      </c:valAx>
    </c:plotArea>
    <c:legend>
      <c:legendPos val="r"/>
      <c:layout>
        <c:manualLayout>
          <c:xMode val="edge"/>
          <c:yMode val="edge"/>
          <c:x val="0.83389531690693364"/>
          <c:y val="0.15931612345925114"/>
          <c:w val="0.11717363796204279"/>
          <c:h val="0.12835568920719082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30"/>
      <c:rotY val="7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863939891745362"/>
          <c:y val="0.11668059717720289"/>
          <c:w val="0.70658323636534004"/>
          <c:h val="0.6468695764445260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151-4C77-89BF-3FF131F61681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151-4C77-89BF-3FF131F61681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151-4C77-89BF-3FF131F61681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151-4C77-89BF-3FF131F61681}"/>
              </c:ext>
            </c:extLst>
          </c:dPt>
          <c:dLbls>
            <c:dLbl>
              <c:idx val="0"/>
              <c:layout>
                <c:manualLayout>
                  <c:x val="-3.8257440366177335E-2"/>
                  <c:y val="0.1408076977962611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51-4C77-89BF-3FF131F61681}"/>
                </c:ext>
              </c:extLst>
            </c:dLbl>
            <c:dLbl>
              <c:idx val="1"/>
              <c:layout>
                <c:manualLayout>
                  <c:x val="-8.9617140233702705E-4"/>
                  <c:y val="2.863270340244225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51-4C77-89BF-3FF131F61681}"/>
                </c:ext>
              </c:extLst>
            </c:dLbl>
            <c:dLbl>
              <c:idx val="2"/>
              <c:layout>
                <c:manualLayout>
                  <c:x val="-0.15188467163659894"/>
                  <c:y val="0.1031084808666432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51-4C77-89BF-3FF131F61681}"/>
                </c:ext>
              </c:extLst>
            </c:dLbl>
            <c:dLbl>
              <c:idx val="3"/>
              <c:layout>
                <c:manualLayout>
                  <c:x val="1.6877637130801686E-2"/>
                  <c:y val="-0.138888888888888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51-4C77-89BF-3FF131F61681}"/>
                </c:ext>
              </c:extLst>
            </c:dLbl>
            <c:txPr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бюджет!$A$3:$D$3</c:f>
              <c:strCache>
                <c:ptCount val="4"/>
                <c:pt idx="0">
                  <c:v>налоговые доходы</c:v>
                </c:pt>
                <c:pt idx="1">
                  <c:v>неналоговые доходы</c:v>
                </c:pt>
                <c:pt idx="2">
                  <c:v>дотации, субсидии, субвенции бюджетам бюджетной системы Российской Федерации</c:v>
                </c:pt>
                <c:pt idx="3">
                  <c:v>прочие </c:v>
                </c:pt>
              </c:strCache>
            </c:strRef>
          </c:cat>
          <c:val>
            <c:numRef>
              <c:f>бюджет!$A$4:$D$4</c:f>
              <c:numCache>
                <c:formatCode>#,##0.0</c:formatCode>
                <c:ptCount val="4"/>
                <c:pt idx="0">
                  <c:v>32.955513332896544</c:v>
                </c:pt>
                <c:pt idx="1">
                  <c:v>5.715346480595775</c:v>
                </c:pt>
                <c:pt idx="2">
                  <c:v>59.182336368996914</c:v>
                </c:pt>
                <c:pt idx="3">
                  <c:v>2.1468038175107558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151-4C77-89BF-3FF131F61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7152920378982385"/>
          <c:y val="6.2656229554883355E-2"/>
          <c:w val="0.60148409366199973"/>
          <c:h val="0.83309419655876349"/>
        </c:manualLayout>
      </c:layout>
      <c:bar3D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FBD-4C22-B271-0B0BA72E5E82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FBD-4C22-B271-0B0BA72E5E82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FBD-4C22-B271-0B0BA72E5E82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FBD-4C22-B271-0B0BA72E5E82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FBD-4C22-B271-0B0BA72E5E8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FBD-4C22-B271-0B0BA72E5E82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FBD-4C22-B271-0B0BA72E5E82}"/>
              </c:ext>
            </c:extLst>
          </c:dPt>
          <c:dLbls>
            <c:dLbl>
              <c:idx val="0"/>
              <c:layout>
                <c:manualLayout>
                  <c:x val="5.56646069540639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BD-4C22-B271-0B0BA72E5E82}"/>
                </c:ext>
              </c:extLst>
            </c:dLbl>
            <c:dLbl>
              <c:idx val="1"/>
              <c:layout>
                <c:manualLayout>
                  <c:x val="7.1768936534791043E-3"/>
                  <c:y val="-7.195141663010599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BD-4C22-B271-0B0BA72E5E82}"/>
                </c:ext>
              </c:extLst>
            </c:dLbl>
            <c:dLbl>
              <c:idx val="2"/>
              <c:layout>
                <c:manualLayout>
                  <c:x val="3.7110583274447269E-3"/>
                  <c:y val="-3.078794036375951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BD-4C22-B271-0B0BA72E5E82}"/>
                </c:ext>
              </c:extLst>
            </c:dLbl>
            <c:dLbl>
              <c:idx val="3"/>
              <c:layout>
                <c:manualLayout>
                  <c:x val="7.258676919202825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BD-4C22-B271-0B0BA72E5E82}"/>
                </c:ext>
              </c:extLst>
            </c:dLbl>
            <c:dLbl>
              <c:idx val="4"/>
              <c:layout>
                <c:manualLayout>
                  <c:x val="5.3213644897567407E-3"/>
                  <c:y val="-3.078794036375951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FBD-4C22-B271-0B0BA72E5E82}"/>
                </c:ext>
              </c:extLst>
            </c:dLbl>
            <c:dLbl>
              <c:idx val="5"/>
              <c:layout>
                <c:manualLayout>
                  <c:x val="5.23958122403302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FBD-4C22-B271-0B0BA72E5E82}"/>
                </c:ext>
              </c:extLst>
            </c:dLbl>
            <c:dLbl>
              <c:idx val="6"/>
              <c:layout>
                <c:manualLayout>
                  <c:x val="1.855402367961551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FBD-4C22-B271-0B0BA72E5E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бюджет!$A$20:$G$20</c:f>
              <c:strCache>
                <c:ptCount val="7"/>
                <c:pt idx="0">
                  <c:v>прочие расходы</c:v>
                </c:pt>
                <c:pt idx="1">
                  <c:v>образование</c:v>
                </c:pt>
                <c:pt idx="2">
                  <c:v>жилищно-коммунальное хозяйство</c:v>
                </c:pt>
                <c:pt idx="3">
                  <c:v>общегосударственные вопросы</c:v>
                </c:pt>
                <c:pt idx="4">
                  <c:v>культура и кинематография</c:v>
                </c:pt>
                <c:pt idx="5">
                  <c:v>социальная политика</c:v>
                </c:pt>
                <c:pt idx="6">
                  <c:v>физическая культура и спорт</c:v>
                </c:pt>
              </c:strCache>
            </c:strRef>
          </c:cat>
          <c:val>
            <c:numRef>
              <c:f>бюджет!$A$21:$G$21</c:f>
              <c:numCache>
                <c:formatCode>#,##0.0</c:formatCode>
                <c:ptCount val="7"/>
                <c:pt idx="0" formatCode="0.0">
                  <c:v>8.0478735765744815</c:v>
                </c:pt>
                <c:pt idx="1">
                  <c:v>44.157564489890774</c:v>
                </c:pt>
                <c:pt idx="2" formatCode="0.0">
                  <c:v>19.223797350685569</c:v>
                </c:pt>
                <c:pt idx="3" formatCode="0.0">
                  <c:v>15.11735998140832</c:v>
                </c:pt>
                <c:pt idx="4" formatCode="0.0">
                  <c:v>7.5784336509412045</c:v>
                </c:pt>
                <c:pt idx="5" formatCode="0.0">
                  <c:v>3.5277713223332565</c:v>
                </c:pt>
                <c:pt idx="6" formatCode="0.0">
                  <c:v>2.3471996281663956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2FBD-4C22-B271-0B0BA72E5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2"/>
        <c:gapDepth val="40"/>
        <c:shape val="box"/>
        <c:axId val="82920192"/>
        <c:axId val="82921728"/>
        <c:axId val="0"/>
      </c:bar3DChart>
      <c:catAx>
        <c:axId val="829201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82921728"/>
        <c:crosses val="autoZero"/>
        <c:auto val="1"/>
        <c:lblAlgn val="ctr"/>
        <c:lblOffset val="100"/>
        <c:noMultiLvlLbl val="0"/>
      </c:catAx>
      <c:valAx>
        <c:axId val="82921728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82920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7152920378982385"/>
          <c:y val="6.2656229554883355E-2"/>
          <c:w val="0.60148409366199973"/>
          <c:h val="0.83309419655876349"/>
        </c:manualLayout>
      </c:layout>
      <c:bar3D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FBD-4C22-B271-0B0BA72E5E82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FBD-4C22-B271-0B0BA72E5E82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FBD-4C22-B271-0B0BA72E5E82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FBD-4C22-B271-0B0BA72E5E82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FBD-4C22-B271-0B0BA72E5E8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FBD-4C22-B271-0B0BA72E5E82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FBD-4C22-B271-0B0BA72E5E82}"/>
              </c:ext>
            </c:extLst>
          </c:dPt>
          <c:dLbls>
            <c:dLbl>
              <c:idx val="0"/>
              <c:layout>
                <c:manualLayout>
                  <c:x val="5.56646069540639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BD-4C22-B271-0B0BA72E5E82}"/>
                </c:ext>
              </c:extLst>
            </c:dLbl>
            <c:dLbl>
              <c:idx val="1"/>
              <c:layout>
                <c:manualLayout>
                  <c:x val="-5.7887120115774236E-3"/>
                  <c:y val="-5.1775050491087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BD-4C22-B271-0B0BA72E5E82}"/>
                </c:ext>
              </c:extLst>
            </c:dLbl>
            <c:dLbl>
              <c:idx val="2"/>
              <c:layout>
                <c:manualLayout>
                  <c:x val="3.7110583274447269E-3"/>
                  <c:y val="-3.078794036375951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BD-4C22-B271-0B0BA72E5E82}"/>
                </c:ext>
              </c:extLst>
            </c:dLbl>
            <c:dLbl>
              <c:idx val="3"/>
              <c:layout>
                <c:manualLayout>
                  <c:x val="7.258676919202825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BD-4C22-B271-0B0BA72E5E82}"/>
                </c:ext>
              </c:extLst>
            </c:dLbl>
            <c:dLbl>
              <c:idx val="4"/>
              <c:layout>
                <c:manualLayout>
                  <c:x val="5.3213644897567407E-3"/>
                  <c:y val="-3.078794036375951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FBD-4C22-B271-0B0BA72E5E82}"/>
                </c:ext>
              </c:extLst>
            </c:dLbl>
            <c:dLbl>
              <c:idx val="5"/>
              <c:layout>
                <c:manualLayout>
                  <c:x val="5.23958122403302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FBD-4C22-B271-0B0BA72E5E82}"/>
                </c:ext>
              </c:extLst>
            </c:dLbl>
            <c:dLbl>
              <c:idx val="6"/>
              <c:layout>
                <c:manualLayout>
                  <c:x val="1.855402367961551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FBD-4C22-B271-0B0BA72E5E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бюджет!$A$20:$G$20</c:f>
              <c:strCache>
                <c:ptCount val="7"/>
                <c:pt idx="0">
                  <c:v>прочие расходы</c:v>
                </c:pt>
                <c:pt idx="1">
                  <c:v>образование</c:v>
                </c:pt>
                <c:pt idx="2">
                  <c:v>жилищно-коммунальное хозяйство</c:v>
                </c:pt>
                <c:pt idx="3">
                  <c:v>общегосударственные вопросы</c:v>
                </c:pt>
                <c:pt idx="4">
                  <c:v>культура и кинематография</c:v>
                </c:pt>
                <c:pt idx="5">
                  <c:v>социальная политика</c:v>
                </c:pt>
                <c:pt idx="6">
                  <c:v>физическая культура и спорт</c:v>
                </c:pt>
              </c:strCache>
            </c:strRef>
          </c:cat>
          <c:val>
            <c:numRef>
              <c:f>бюджет!$A$21:$G$21</c:f>
              <c:numCache>
                <c:formatCode>#,##0.0</c:formatCode>
                <c:ptCount val="7"/>
                <c:pt idx="0" formatCode="0.0">
                  <c:v>8.0478735765744815</c:v>
                </c:pt>
                <c:pt idx="1">
                  <c:v>44.157564489890774</c:v>
                </c:pt>
                <c:pt idx="2" formatCode="0.0">
                  <c:v>19.223797350685569</c:v>
                </c:pt>
                <c:pt idx="3" formatCode="0.0">
                  <c:v>15.11735998140832</c:v>
                </c:pt>
                <c:pt idx="4" formatCode="0.0">
                  <c:v>7.5784336509412045</c:v>
                </c:pt>
                <c:pt idx="5" formatCode="0.0">
                  <c:v>3.5277713223332565</c:v>
                </c:pt>
                <c:pt idx="6" formatCode="0.0">
                  <c:v>2.3471996281663956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2FBD-4C22-B271-0B0BA72E5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2"/>
        <c:gapDepth val="40"/>
        <c:shape val="box"/>
        <c:axId val="165437824"/>
        <c:axId val="165440128"/>
        <c:axId val="0"/>
      </c:bar3DChart>
      <c:catAx>
        <c:axId val="1654378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65440128"/>
        <c:crosses val="autoZero"/>
        <c:auto val="1"/>
        <c:lblAlgn val="ctr"/>
        <c:lblOffset val="100"/>
        <c:noMultiLvlLbl val="0"/>
      </c:catAx>
      <c:valAx>
        <c:axId val="165440128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165437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30"/>
      <c:rotY val="7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863939891745362"/>
          <c:y val="0.11668059717720289"/>
          <c:w val="0.70658323636534004"/>
          <c:h val="0.6468695764445260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151-4C77-89BF-3FF131F61681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151-4C77-89BF-3FF131F61681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151-4C77-89BF-3FF131F61681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151-4C77-89BF-3FF131F61681}"/>
              </c:ext>
            </c:extLst>
          </c:dPt>
          <c:dLbls>
            <c:dLbl>
              <c:idx val="0"/>
              <c:layout>
                <c:manualLayout>
                  <c:x val="-3.8257440366177335E-2"/>
                  <c:y val="0.1408076977962611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51-4C77-89BF-3FF131F61681}"/>
                </c:ext>
              </c:extLst>
            </c:dLbl>
            <c:dLbl>
              <c:idx val="1"/>
              <c:layout>
                <c:manualLayout>
                  <c:x val="-8.9617140233702705E-4"/>
                  <c:y val="2.863270340244225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51-4C77-89BF-3FF131F61681}"/>
                </c:ext>
              </c:extLst>
            </c:dLbl>
            <c:dLbl>
              <c:idx val="2"/>
              <c:layout>
                <c:manualLayout>
                  <c:x val="-0.2131592558283156"/>
                  <c:y val="5.591093148754634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51-4C77-89BF-3FF131F61681}"/>
                </c:ext>
              </c:extLst>
            </c:dLbl>
            <c:dLbl>
              <c:idx val="3"/>
              <c:layout>
                <c:manualLayout>
                  <c:x val="1.6877637130801686E-2"/>
                  <c:y val="-0.138888888888888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51-4C77-89BF-3FF131F61681}"/>
                </c:ext>
              </c:extLst>
            </c:dLbl>
            <c:txPr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бюджет!$A$3:$D$3</c:f>
              <c:strCache>
                <c:ptCount val="4"/>
                <c:pt idx="0">
                  <c:v>налоговые доходы</c:v>
                </c:pt>
                <c:pt idx="1">
                  <c:v>неналоговые доходы</c:v>
                </c:pt>
                <c:pt idx="2">
                  <c:v>дотации, субсидии, субвенции бюджетам бюджетной системы Российской Федерации</c:v>
                </c:pt>
                <c:pt idx="3">
                  <c:v>прочие </c:v>
                </c:pt>
              </c:strCache>
            </c:strRef>
          </c:cat>
          <c:val>
            <c:numRef>
              <c:f>бюджет!$A$4:$D$4</c:f>
              <c:numCache>
                <c:formatCode>#,##0.0</c:formatCode>
                <c:ptCount val="4"/>
                <c:pt idx="0">
                  <c:v>32.955513332896544</c:v>
                </c:pt>
                <c:pt idx="1">
                  <c:v>5.715346480595775</c:v>
                </c:pt>
                <c:pt idx="2">
                  <c:v>59.182336368996914</c:v>
                </c:pt>
                <c:pt idx="3">
                  <c:v>2.1468038175107558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151-4C77-89BF-3FF131F61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0"/>
      <c:rotY val="11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31123921418715"/>
          <c:y val="0.15128096457237752"/>
          <c:w val="0.69961194271248528"/>
          <c:h val="0.66279705359410723"/>
        </c:manualLayout>
      </c:layout>
      <c:pie3DChart>
        <c:varyColors val="1"/>
        <c:ser>
          <c:idx val="3"/>
          <c:order val="3"/>
          <c:explosion val="5"/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A16-418E-A6FE-3759CE6594D9}"/>
              </c:ext>
            </c:extLst>
          </c:dPt>
          <c:dPt>
            <c:idx val="1"/>
            <c:bubble3D val="0"/>
            <c:spPr>
              <a:solidFill>
                <a:srgbClr val="B5EDF5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A16-418E-A6FE-3759CE6594D9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A16-418E-A6FE-3759CE6594D9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A16-418E-A6FE-3759CE6594D9}"/>
              </c:ext>
            </c:extLst>
          </c:dPt>
          <c:dPt>
            <c:idx val="4"/>
            <c:bubble3D val="0"/>
            <c:spPr>
              <a:solidFill>
                <a:srgbClr val="CC99F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A16-418E-A6FE-3759CE6594D9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A16-418E-A6FE-3759CE6594D9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A16-418E-A6FE-3759CE6594D9}"/>
              </c:ext>
            </c:extLst>
          </c:dPt>
          <c:dPt>
            <c:idx val="7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8A16-418E-A6FE-3759CE6594D9}"/>
              </c:ext>
            </c:extLst>
          </c:dPt>
          <c:dPt>
            <c:idx val="8"/>
            <c:bubble3D val="0"/>
            <c:spPr>
              <a:solidFill>
                <a:srgbClr val="FFFF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8A16-418E-A6FE-3759CE6594D9}"/>
              </c:ext>
            </c:extLst>
          </c:dPt>
          <c:dPt>
            <c:idx val="9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8A16-418E-A6FE-3759CE6594D9}"/>
              </c:ext>
            </c:extLst>
          </c:dPt>
          <c:dPt>
            <c:idx val="10"/>
            <c:bubble3D val="0"/>
            <c:spPr>
              <a:solidFill>
                <a:srgbClr val="92D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8A16-418E-A6FE-3759CE6594D9}"/>
              </c:ext>
            </c:extLst>
          </c:dPt>
          <c:dLbls>
            <c:dLbl>
              <c:idx val="0"/>
              <c:layout>
                <c:manualLayout>
                  <c:x val="7.2350910194418656E-3"/>
                  <c:y val="-1.124727056176801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16-418E-A6FE-3759CE6594D9}"/>
                </c:ext>
              </c:extLst>
            </c:dLbl>
            <c:dLbl>
              <c:idx val="1"/>
              <c:layout>
                <c:manualLayout>
                  <c:x val="4.7731246457898738E-2"/>
                  <c:y val="1.5622311916893769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86455438566392"/>
                      <c:h val="0.1863587447375704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A16-418E-A6FE-3759CE6594D9}"/>
                </c:ext>
              </c:extLst>
            </c:dLbl>
            <c:dLbl>
              <c:idx val="2"/>
              <c:layout>
                <c:manualLayout>
                  <c:x val="8.7523202019349419E-2"/>
                  <c:y val="6.162464985994398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A16-418E-A6FE-3759CE6594D9}"/>
                </c:ext>
              </c:extLst>
            </c:dLbl>
            <c:dLbl>
              <c:idx val="3"/>
              <c:layout>
                <c:manualLayout>
                  <c:x val="2.8740547044596243E-3"/>
                  <c:y val="0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A16-418E-A6FE-3759CE6594D9}"/>
                </c:ext>
              </c:extLst>
            </c:dLbl>
            <c:dLbl>
              <c:idx val="4"/>
              <c:layout>
                <c:manualLayout>
                  <c:x val="-5.0516533825308588E-2"/>
                  <c:y val="1.9731357109773044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3340008156844549"/>
                      <c:h val="0.202868024094279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8A16-418E-A6FE-3759CE6594D9}"/>
                </c:ext>
              </c:extLst>
            </c:dLbl>
            <c:dLbl>
              <c:idx val="5"/>
              <c:layout>
                <c:manualLayout>
                  <c:x val="-2.0418580908626851E-3"/>
                  <c:y val="-3.147312468294399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5528861077041232"/>
                      <c:h val="0.233648001733506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8A16-418E-A6FE-3759CE6594D9}"/>
                </c:ext>
              </c:extLst>
            </c:dLbl>
            <c:dLbl>
              <c:idx val="6"/>
              <c:layout>
                <c:manualLayout>
                  <c:x val="1.6272631934697197E-2"/>
                  <c:y val="-6.808773903262092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A16-418E-A6FE-3759CE6594D9}"/>
                </c:ext>
              </c:extLst>
            </c:dLbl>
            <c:dLbl>
              <c:idx val="7"/>
              <c:layout>
                <c:manualLayout>
                  <c:x val="-4.4588071207791215E-3"/>
                  <c:y val="-2.799841196321048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1916776171703894"/>
                      <c:h val="0.1813221206333230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8A16-418E-A6FE-3759CE6594D9}"/>
                </c:ext>
              </c:extLst>
            </c:dLbl>
            <c:dLbl>
              <c:idx val="8"/>
              <c:layout>
                <c:manualLayout>
                  <c:x val="-0.11912891439871701"/>
                  <c:y val="0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A16-418E-A6FE-3759CE6594D9}"/>
                </c:ext>
              </c:extLst>
            </c:dLbl>
            <c:dLbl>
              <c:idx val="9"/>
              <c:layout>
                <c:manualLayout>
                  <c:x val="-3.374152239464636E-2"/>
                  <c:y val="-3.059441099274355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A16-418E-A6FE-3759CE6594D9}"/>
                </c:ext>
              </c:extLst>
            </c:dLbl>
            <c:dLbl>
              <c:idx val="10"/>
              <c:layout>
                <c:manualLayout>
                  <c:x val="0"/>
                  <c:y val="-0.1186439930302829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A16-418E-A6FE-3759CE6594D9}"/>
                </c:ext>
              </c:extLst>
            </c:dLbl>
            <c:dLbl>
              <c:idx val="11"/>
              <c:layout>
                <c:manualLayout>
                  <c:x val="1.6056239524423917E-2"/>
                  <c:y val="-4.422153113213789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трудовые_рес!$A$27:$A$38</c:f>
              <c:strCache>
                <c:ptCount val="12"/>
                <c:pt idx="0">
                  <c:v>    добыча   полезных    ископаемых (В)</c:v>
                </c:pt>
                <c:pt idx="1">
                  <c:v>сельское, лесное хозяйство, охота, рыболовство и рыбоводство (А)</c:v>
                </c:pt>
                <c:pt idx="2">
                  <c:v>строительство (F)</c:v>
                </c:pt>
                <c:pt idx="3">
                  <c:v>обеспечение электрической энергией,  газом, паром; кондиционирование воздуха (D)</c:v>
                </c:pt>
                <c:pt idx="4">
                  <c:v>государственное управление и обеспечение военной безопасности; социальное обеспечение (О)</c:v>
                </c:pt>
                <c:pt idx="5">
                  <c:v>деятельность профессиональная, научная и техническая (М)</c:v>
                </c:pt>
                <c:pt idx="6">
                  <c:v>деятельность административная и сопутствующие дополнительные услуги  (N)</c:v>
                </c:pt>
                <c:pt idx="7">
                  <c:v>транспортировка и хранение (H)</c:v>
                </c:pt>
                <c:pt idx="8">
                  <c:v>деятельность в области культуры, спорта, организации досуга ( R)</c:v>
                </c:pt>
                <c:pt idx="9">
                  <c:v>деятельность в области здравоохранения и социальных услуг (Q)</c:v>
                </c:pt>
                <c:pt idx="10">
                  <c:v>образование (Р)</c:v>
                </c:pt>
                <c:pt idx="11">
                  <c:v>Прочее</c:v>
                </c:pt>
              </c:strCache>
            </c:strRef>
          </c:cat>
          <c:val>
            <c:numRef>
              <c:f>трудовые_рес!$E$27:$E$38</c:f>
              <c:numCache>
                <c:formatCode>0.0</c:formatCode>
                <c:ptCount val="12"/>
                <c:pt idx="0">
                  <c:v>14.566503403091408</c:v>
                </c:pt>
                <c:pt idx="1">
                  <c:v>1.125882577444183</c:v>
                </c:pt>
                <c:pt idx="2">
                  <c:v>9.9548374785318998</c:v>
                </c:pt>
                <c:pt idx="3">
                  <c:v>3.9692131543794926</c:v>
                </c:pt>
                <c:pt idx="4">
                  <c:v>9.4141594046180259</c:v>
                </c:pt>
                <c:pt idx="5">
                  <c:v>6.7934609757649005</c:v>
                </c:pt>
                <c:pt idx="6">
                  <c:v>4.7706888874753517</c:v>
                </c:pt>
                <c:pt idx="7">
                  <c:v>19.248139431333886</c:v>
                </c:pt>
                <c:pt idx="8">
                  <c:v>2.9578271102347178</c:v>
                </c:pt>
                <c:pt idx="9">
                  <c:v>7.391387316328478</c:v>
                </c:pt>
                <c:pt idx="10">
                  <c:v>14.68736085490745</c:v>
                </c:pt>
                <c:pt idx="11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8A16-418E-A6FE-3759CE6594D9}"/>
            </c:ext>
          </c:extLst>
        </c:ser>
        <c:ser>
          <c:idx val="2"/>
          <c:order val="2"/>
          <c:explosion val="25"/>
          <c:cat>
            <c:strRef>
              <c:f>трудовые_рес!$A$27:$A$38</c:f>
              <c:strCache>
                <c:ptCount val="12"/>
                <c:pt idx="0">
                  <c:v>    добыча   полезных    ископаемых (В)</c:v>
                </c:pt>
                <c:pt idx="1">
                  <c:v>сельское, лесное хозяйство, охота, рыболовство и рыбоводство (А)</c:v>
                </c:pt>
                <c:pt idx="2">
                  <c:v>строительство (F)</c:v>
                </c:pt>
                <c:pt idx="3">
                  <c:v>обеспечение электрической энергией,  газом, паром; кондиционирование воздуха (D)</c:v>
                </c:pt>
                <c:pt idx="4">
                  <c:v>государственное управление и обеспечение военной безопасности; социальное обеспечение (О)</c:v>
                </c:pt>
                <c:pt idx="5">
                  <c:v>деятельность профессиональная, научная и техническая (М)</c:v>
                </c:pt>
                <c:pt idx="6">
                  <c:v>деятельность административная и сопутствующие дополнительные услуги  (N)</c:v>
                </c:pt>
                <c:pt idx="7">
                  <c:v>транспортировка и хранение (H)</c:v>
                </c:pt>
                <c:pt idx="8">
                  <c:v>деятельность в области культуры, спорта, организации досуга ( R)</c:v>
                </c:pt>
                <c:pt idx="9">
                  <c:v>деятельность в области здравоохранения и социальных услуг (Q)</c:v>
                </c:pt>
                <c:pt idx="10">
                  <c:v>образование (Р)</c:v>
                </c:pt>
                <c:pt idx="11">
                  <c:v>Прочее</c:v>
                </c:pt>
              </c:strCache>
            </c:strRef>
          </c:cat>
          <c:val>
            <c:numRef>
              <c:f>трудовые_рес!$D$27:$D$38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8A16-418E-A6FE-3759CE6594D9}"/>
            </c:ext>
          </c:extLst>
        </c:ser>
        <c:ser>
          <c:idx val="1"/>
          <c:order val="1"/>
          <c:explosion val="25"/>
          <c:cat>
            <c:strRef>
              <c:f>трудовые_рес!$A$27:$A$38</c:f>
              <c:strCache>
                <c:ptCount val="12"/>
                <c:pt idx="0">
                  <c:v>    добыча   полезных    ископаемых (В)</c:v>
                </c:pt>
                <c:pt idx="1">
                  <c:v>сельское, лесное хозяйство, охота, рыболовство и рыбоводство (А)</c:v>
                </c:pt>
                <c:pt idx="2">
                  <c:v>строительство (F)</c:v>
                </c:pt>
                <c:pt idx="3">
                  <c:v>обеспечение электрической энергией,  газом, паром; кондиционирование воздуха (D)</c:v>
                </c:pt>
                <c:pt idx="4">
                  <c:v>государственное управление и обеспечение военной безопасности; социальное обеспечение (О)</c:v>
                </c:pt>
                <c:pt idx="5">
                  <c:v>деятельность профессиональная, научная и техническая (М)</c:v>
                </c:pt>
                <c:pt idx="6">
                  <c:v>деятельность административная и сопутствующие дополнительные услуги  (N)</c:v>
                </c:pt>
                <c:pt idx="7">
                  <c:v>транспортировка и хранение (H)</c:v>
                </c:pt>
                <c:pt idx="8">
                  <c:v>деятельность в области культуры, спорта, организации досуга ( R)</c:v>
                </c:pt>
                <c:pt idx="9">
                  <c:v>деятельность в области здравоохранения и социальных услуг (Q)</c:v>
                </c:pt>
                <c:pt idx="10">
                  <c:v>образование (Р)</c:v>
                </c:pt>
                <c:pt idx="11">
                  <c:v>Прочее</c:v>
                </c:pt>
              </c:strCache>
            </c:strRef>
          </c:cat>
          <c:val>
            <c:numRef>
              <c:f>трудовые_рес!$C$27:$C$38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8A16-418E-A6FE-3759CE6594D9}"/>
            </c:ext>
          </c:extLst>
        </c:ser>
        <c:ser>
          <c:idx val="0"/>
          <c:order val="0"/>
          <c:explosion val="25"/>
          <c:cat>
            <c:strRef>
              <c:f>трудовые_рес!$A$27:$A$38</c:f>
              <c:strCache>
                <c:ptCount val="12"/>
                <c:pt idx="0">
                  <c:v>    добыча   полезных    ископаемых (В)</c:v>
                </c:pt>
                <c:pt idx="1">
                  <c:v>сельское, лесное хозяйство, охота, рыболовство и рыбоводство (А)</c:v>
                </c:pt>
                <c:pt idx="2">
                  <c:v>строительство (F)</c:v>
                </c:pt>
                <c:pt idx="3">
                  <c:v>обеспечение электрической энергией,  газом, паром; кондиционирование воздуха (D)</c:v>
                </c:pt>
                <c:pt idx="4">
                  <c:v>государственное управление и обеспечение военной безопасности; социальное обеспечение (О)</c:v>
                </c:pt>
                <c:pt idx="5">
                  <c:v>деятельность профессиональная, научная и техническая (М)</c:v>
                </c:pt>
                <c:pt idx="6">
                  <c:v>деятельность административная и сопутствующие дополнительные услуги  (N)</c:v>
                </c:pt>
                <c:pt idx="7">
                  <c:v>транспортировка и хранение (H)</c:v>
                </c:pt>
                <c:pt idx="8">
                  <c:v>деятельность в области культуры, спорта, организации досуга ( R)</c:v>
                </c:pt>
                <c:pt idx="9">
                  <c:v>деятельность в области здравоохранения и социальных услуг (Q)</c:v>
                </c:pt>
                <c:pt idx="10">
                  <c:v>образование (Р)</c:v>
                </c:pt>
                <c:pt idx="11">
                  <c:v>Прочее</c:v>
                </c:pt>
              </c:strCache>
            </c:strRef>
          </c:cat>
          <c:val>
            <c:numRef>
              <c:f>трудовые_рес!$B$27:$B$38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8A16-418E-A6FE-3759CE659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0"/>
      <c:rotY val="0"/>
      <c:depthPercent val="10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5596276905177427E-2"/>
          <c:y val="5.0925925925925923E-2"/>
          <c:w val="0.94880744618964519"/>
          <c:h val="0.52834799720746184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занятость!$A$4</c:f>
              <c:strCache>
                <c:ptCount val="1"/>
                <c:pt idx="0">
                  <c:v>мужчины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0.15823152995927864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8E-4845-89F6-FB6D98D6CC4A}"/>
                </c:ext>
              </c:extLst>
            </c:dLbl>
            <c:dLbl>
              <c:idx val="1"/>
              <c:layout>
                <c:manualLayout>
                  <c:x val="0.16521233275159977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8E-4845-89F6-FB6D98D6CC4A}"/>
                </c:ext>
              </c:extLst>
            </c:dLbl>
            <c:txPr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занятость!$B$3:$C$3</c:f>
              <c:strCache>
                <c:ptCount val="2"/>
                <c:pt idx="0">
                  <c:v>на 
01.07.2021</c:v>
                </c:pt>
                <c:pt idx="1">
                  <c:v>на 
01.07.2022</c:v>
                </c:pt>
              </c:strCache>
            </c:strRef>
          </c:cat>
          <c:val>
            <c:numRef>
              <c:f>занятость!$B$4:$C$4</c:f>
              <c:numCache>
                <c:formatCode>0.0%</c:formatCode>
                <c:ptCount val="2"/>
                <c:pt idx="0">
                  <c:v>0.6428571428571429</c:v>
                </c:pt>
                <c:pt idx="1">
                  <c:v>0.49038461538461536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78E-4845-89F6-FB6D98D6CC4A}"/>
            </c:ext>
          </c:extLst>
        </c:ser>
        <c:ser>
          <c:idx val="1"/>
          <c:order val="1"/>
          <c:tx>
            <c:strRef>
              <c:f>занятость!$A$5</c:f>
              <c:strCache>
                <c:ptCount val="1"/>
                <c:pt idx="0">
                  <c:v>женщины</c:v>
                </c:pt>
              </c:strCache>
            </c:strRef>
          </c:tx>
          <c:spPr>
            <a:solidFill>
              <a:srgbClr val="B5EDF5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0.15823152995927864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8E-4845-89F6-FB6D98D6CC4A}"/>
                </c:ext>
              </c:extLst>
            </c:dLbl>
            <c:dLbl>
              <c:idx val="1"/>
              <c:layout>
                <c:manualLayout>
                  <c:x val="0.16055846422338568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78E-4845-89F6-FB6D98D6CC4A}"/>
                </c:ext>
              </c:extLst>
            </c:dLbl>
            <c:txPr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занятость!$B$3:$C$3</c:f>
              <c:strCache>
                <c:ptCount val="2"/>
                <c:pt idx="0">
                  <c:v>на 
01.07.2021</c:v>
                </c:pt>
                <c:pt idx="1">
                  <c:v>на 
01.07.2022</c:v>
                </c:pt>
              </c:strCache>
            </c:strRef>
          </c:cat>
          <c:val>
            <c:numRef>
              <c:f>занятость!$B$5:$C$5</c:f>
              <c:numCache>
                <c:formatCode>0.0%</c:formatCode>
                <c:ptCount val="2"/>
                <c:pt idx="0">
                  <c:v>0.35714285714285715</c:v>
                </c:pt>
                <c:pt idx="1">
                  <c:v>0.50961538461538458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78E-4845-89F6-FB6D98D6C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gapDepth val="138"/>
        <c:shape val="cylinder"/>
        <c:axId val="60352000"/>
        <c:axId val="60353536"/>
        <c:axId val="0"/>
      </c:bar3DChart>
      <c:catAx>
        <c:axId val="60352000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60353536"/>
        <c:crosses val="autoZero"/>
        <c:auto val="1"/>
        <c:lblAlgn val="ctr"/>
        <c:lblOffset val="100"/>
        <c:noMultiLvlLbl val="0"/>
      </c:catAx>
      <c:valAx>
        <c:axId val="6035353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6035200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2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0"/>
      <c:rotY val="0"/>
      <c:depthPercent val="10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2854381908658144E-2"/>
          <c:y val="5.0925925925925923E-2"/>
          <c:w val="0.93888888888888888"/>
          <c:h val="0.5178955254381694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занятость!$A$9</c:f>
              <c:strCache>
                <c:ptCount val="1"/>
                <c:pt idx="0">
                  <c:v>16-29 лет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0.15402301638573923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8D-44CB-9D3F-209D5FC1F522}"/>
                </c:ext>
              </c:extLst>
            </c:dLbl>
            <c:dLbl>
              <c:idx val="1"/>
              <c:layout>
                <c:manualLayout>
                  <c:x val="0.16321842034906694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8D-44CB-9D3F-209D5FC1F5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занятость!$B$8:$C$8</c:f>
              <c:strCache>
                <c:ptCount val="2"/>
                <c:pt idx="0">
                  <c:v>на 
01.07.2021</c:v>
                </c:pt>
                <c:pt idx="1">
                  <c:v>на 
01.07.2022</c:v>
                </c:pt>
              </c:strCache>
            </c:strRef>
          </c:cat>
          <c:val>
            <c:numRef>
              <c:f>занятость!$B$9:$C$9</c:f>
              <c:numCache>
                <c:formatCode>0.0%</c:formatCode>
                <c:ptCount val="2"/>
                <c:pt idx="0">
                  <c:v>0.21428571428571427</c:v>
                </c:pt>
                <c:pt idx="1">
                  <c:v>0.21153846153846154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58D-44CB-9D3F-209D5FC1F522}"/>
            </c:ext>
          </c:extLst>
        </c:ser>
        <c:ser>
          <c:idx val="1"/>
          <c:order val="1"/>
          <c:tx>
            <c:strRef>
              <c:f>занятость!$A$10</c:f>
              <c:strCache>
                <c:ptCount val="1"/>
                <c:pt idx="0">
                  <c:v>старше 30 лет</c:v>
                </c:pt>
              </c:strCache>
            </c:strRef>
          </c:tx>
          <c:spPr>
            <a:solidFill>
              <a:srgbClr val="B5EDF5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0.151724165394907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8D-44CB-9D3F-209D5FC1F522}"/>
                </c:ext>
              </c:extLst>
            </c:dLbl>
            <c:dLbl>
              <c:idx val="1"/>
              <c:layout>
                <c:manualLayout>
                  <c:x val="0.1678161223307308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8D-44CB-9D3F-209D5FC1F5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занятость!$B$8:$C$8</c:f>
              <c:strCache>
                <c:ptCount val="2"/>
                <c:pt idx="0">
                  <c:v>на 
01.07.2021</c:v>
                </c:pt>
                <c:pt idx="1">
                  <c:v>на 
01.07.2022</c:v>
                </c:pt>
              </c:strCache>
            </c:strRef>
          </c:cat>
          <c:val>
            <c:numRef>
              <c:f>занятость!$B$10:$C$10</c:f>
              <c:numCache>
                <c:formatCode>0.0%</c:formatCode>
                <c:ptCount val="2"/>
                <c:pt idx="0">
                  <c:v>0.7857142857142857</c:v>
                </c:pt>
                <c:pt idx="1">
                  <c:v>0.78846153846153844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58D-44CB-9D3F-209D5FC1F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gapDepth val="138"/>
        <c:shape val="cylinder"/>
        <c:axId val="60388864"/>
        <c:axId val="60390400"/>
        <c:axId val="0"/>
      </c:bar3DChart>
      <c:catAx>
        <c:axId val="60388864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60390400"/>
        <c:crosses val="autoZero"/>
        <c:auto val="0"/>
        <c:lblAlgn val="ctr"/>
        <c:lblOffset val="100"/>
        <c:noMultiLvlLbl val="0"/>
      </c:catAx>
      <c:valAx>
        <c:axId val="603904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6038886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2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40"/>
      <c:rotY val="11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332659708616235"/>
          <c:y val="0.13781269988310285"/>
          <c:w val="0.69208334873633759"/>
          <c:h val="0.65411470401966154"/>
        </c:manualLayout>
      </c:layout>
      <c:pie3DChart>
        <c:varyColors val="1"/>
        <c:ser>
          <c:idx val="3"/>
          <c:order val="3"/>
          <c:explosion val="5"/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20E-4419-8BA9-ABC95A0E1555}"/>
              </c:ext>
            </c:extLst>
          </c:dPt>
          <c:dPt>
            <c:idx val="1"/>
            <c:bubble3D val="0"/>
            <c:spPr>
              <a:solidFill>
                <a:srgbClr val="B5EDF5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20E-4419-8BA9-ABC95A0E1555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20E-4419-8BA9-ABC95A0E1555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20E-4419-8BA9-ABC95A0E1555}"/>
              </c:ext>
            </c:extLst>
          </c:dPt>
          <c:dPt>
            <c:idx val="4"/>
            <c:bubble3D val="0"/>
            <c:spPr>
              <a:solidFill>
                <a:srgbClr val="CC99F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20E-4419-8BA9-ABC95A0E1555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20E-4419-8BA9-ABC95A0E1555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20E-4419-8BA9-ABC95A0E1555}"/>
              </c:ext>
            </c:extLst>
          </c:dPt>
          <c:dPt>
            <c:idx val="7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20E-4419-8BA9-ABC95A0E1555}"/>
              </c:ext>
            </c:extLst>
          </c:dPt>
          <c:dPt>
            <c:idx val="8"/>
            <c:bubble3D val="0"/>
            <c:spPr>
              <a:solidFill>
                <a:srgbClr val="FFFF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20E-4419-8BA9-ABC95A0E1555}"/>
              </c:ext>
            </c:extLst>
          </c:dPt>
          <c:dPt>
            <c:idx val="9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20E-4419-8BA9-ABC95A0E1555}"/>
              </c:ext>
            </c:extLst>
          </c:dPt>
          <c:dPt>
            <c:idx val="10"/>
            <c:bubble3D val="0"/>
            <c:spPr>
              <a:solidFill>
                <a:srgbClr val="92D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F20E-4419-8BA9-ABC95A0E1555}"/>
              </c:ext>
            </c:extLst>
          </c:dPt>
          <c:dLbls>
            <c:dLbl>
              <c:idx val="0"/>
              <c:layout>
                <c:manualLayout>
                  <c:x val="2.5039123630672927E-2"/>
                  <c:y val="-4.8308079137166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0E-4419-8BA9-ABC95A0E1555}"/>
                </c:ext>
              </c:extLst>
            </c:dLbl>
            <c:dLbl>
              <c:idx val="1"/>
              <c:layout>
                <c:manualLayout>
                  <c:x val="9.5410397643956479E-2"/>
                  <c:y val="-2.0094574148209307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31682317057952603"/>
                      <c:h val="0.1863587447375704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20E-4419-8BA9-ABC95A0E1555}"/>
                </c:ext>
              </c:extLst>
            </c:dLbl>
            <c:dLbl>
              <c:idx val="2"/>
              <c:layout>
                <c:manualLayout>
                  <c:x val="-9.4983713890223823E-2"/>
                  <c:y val="6.6418891660129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20E-4419-8BA9-ABC95A0E1555}"/>
                </c:ext>
              </c:extLst>
            </c:dLbl>
            <c:dLbl>
              <c:idx val="3"/>
              <c:layout>
                <c:manualLayout>
                  <c:x val="-0.17291617890486691"/>
                  <c:y val="0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0.18110860555576092"/>
                  <c:y val="-9.446531485534553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3150209831762467"/>
                      <c:h val="0.202868024094279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F20E-4419-8BA9-ABC95A0E1555}"/>
                </c:ext>
              </c:extLst>
            </c:dLbl>
            <c:dLbl>
              <c:idx val="5"/>
              <c:layout>
                <c:manualLayout>
                  <c:x val="-3.8095120739015602E-2"/>
                  <c:y val="-0.1414279252810378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3441086289969335"/>
                      <c:h val="0.233648102976581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F20E-4419-8BA9-ABC95A0E1555}"/>
                </c:ext>
              </c:extLst>
            </c:dLbl>
            <c:dLbl>
              <c:idx val="6"/>
              <c:layout>
                <c:manualLayout>
                  <c:x val="4.2476145880825933E-3"/>
                  <c:y val="-0.2464672798253159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20E-4419-8BA9-ABC95A0E1555}"/>
                </c:ext>
              </c:extLst>
            </c:dLbl>
            <c:dLbl>
              <c:idx val="7"/>
              <c:layout>
                <c:manualLayout>
                  <c:x val="8.6782579407621002E-3"/>
                  <c:y val="-0.1469761636853643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1916776171703894"/>
                      <c:h val="0.1813221206333230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F20E-4419-8BA9-ABC95A0E1555}"/>
                </c:ext>
              </c:extLst>
            </c:dLbl>
            <c:dLbl>
              <c:idx val="8"/>
              <c:layout>
                <c:manualLayout>
                  <c:x val="4.8801481974377614E-2"/>
                  <c:y val="2.8011578420766943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20E-4419-8BA9-ABC95A0E1555}"/>
                </c:ext>
              </c:extLst>
            </c:dLbl>
            <c:dLbl>
              <c:idx val="9"/>
              <c:layout>
                <c:manualLayout>
                  <c:x val="0.15676906583860117"/>
                  <c:y val="0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20E-4419-8BA9-ABC95A0E1555}"/>
                </c:ext>
              </c:extLst>
            </c:dLbl>
            <c:dLbl>
              <c:idx val="10"/>
              <c:layout>
                <c:manualLayout>
                  <c:x val="2.6508939903638805E-2"/>
                  <c:y val="-4.167842300696374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20E-4419-8BA9-ABC95A0E1555}"/>
                </c:ext>
              </c:extLst>
            </c:dLbl>
            <c:dLbl>
              <c:idx val="11"/>
              <c:layout>
                <c:manualLayout>
                  <c:x val="2.730003819945042E-2"/>
                  <c:y val="-7.127351728092812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трудовые_рес!$A$70:$A$81</c:f>
              <c:strCache>
                <c:ptCount val="12"/>
                <c:pt idx="0">
                  <c:v>    добыча   полезных    ископаемых (В)</c:v>
                </c:pt>
                <c:pt idx="1">
                  <c:v>сельское, лесное хозяйство, охота, рыболовство и рыбоводство (А)</c:v>
                </c:pt>
                <c:pt idx="2">
                  <c:v>строительство (F)</c:v>
                </c:pt>
                <c:pt idx="3">
                  <c:v>обеспечение электрической энергией,  газом, паром; кондиционирование воздуха (D)</c:v>
                </c:pt>
                <c:pt idx="4">
                  <c:v>государственное управление и обеспечение военной безопасности; социальное обеспечение (О)</c:v>
                </c:pt>
                <c:pt idx="5">
                  <c:v>деятельность профессиональная, научная и техническая (М)</c:v>
                </c:pt>
                <c:pt idx="6">
                  <c:v>деятельность административная и сопутствующие дополнительные услуги  (N)</c:v>
                </c:pt>
                <c:pt idx="7">
                  <c:v>транспортировка и хранение (H)</c:v>
                </c:pt>
                <c:pt idx="8">
                  <c:v>деятельность в области культуры, спорта, организации досуга ( R)</c:v>
                </c:pt>
                <c:pt idx="9">
                  <c:v>деятельность в области здравоохранения и социальных услуг (Q)</c:v>
                </c:pt>
                <c:pt idx="10">
                  <c:v>образование (Р)</c:v>
                </c:pt>
                <c:pt idx="11">
                  <c:v>Прочее</c:v>
                </c:pt>
              </c:strCache>
            </c:strRef>
          </c:cat>
          <c:val>
            <c:numRef>
              <c:f>трудовые_рес!$E$70:$E$81</c:f>
              <c:numCache>
                <c:formatCode>#,##0.0</c:formatCode>
                <c:ptCount val="12"/>
                <c:pt idx="0">
                  <c:v>14.147211665244708</c:v>
                </c:pt>
                <c:pt idx="1">
                  <c:v>1.3185449468703947</c:v>
                </c:pt>
                <c:pt idx="2">
                  <c:v>1.054835957496316</c:v>
                </c:pt>
                <c:pt idx="3">
                  <c:v>4.6459319010315676</c:v>
                </c:pt>
                <c:pt idx="4">
                  <c:v>11.9</c:v>
                </c:pt>
                <c:pt idx="5">
                  <c:v>5.3</c:v>
                </c:pt>
                <c:pt idx="6">
                  <c:v>4.0719770418056305</c:v>
                </c:pt>
                <c:pt idx="7">
                  <c:v>18.3</c:v>
                </c:pt>
                <c:pt idx="8">
                  <c:v>3.684169704490809</c:v>
                </c:pt>
                <c:pt idx="9">
                  <c:v>9.6999999999999993</c:v>
                </c:pt>
                <c:pt idx="10">
                  <c:v>18.482897696424416</c:v>
                </c:pt>
                <c:pt idx="11">
                  <c:v>7.4071201427130999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F20E-4419-8BA9-ABC95A0E1555}"/>
            </c:ext>
          </c:extLst>
        </c:ser>
        <c:ser>
          <c:idx val="2"/>
          <c:order val="2"/>
          <c:explosion val="25"/>
          <c:cat>
            <c:strRef>
              <c:f>трудовые_рес!$A$70:$A$81</c:f>
              <c:strCache>
                <c:ptCount val="12"/>
                <c:pt idx="0">
                  <c:v>    добыча   полезных    ископаемых (В)</c:v>
                </c:pt>
                <c:pt idx="1">
                  <c:v>сельское, лесное хозяйство, охота, рыболовство и рыбоводство (А)</c:v>
                </c:pt>
                <c:pt idx="2">
                  <c:v>строительство (F)</c:v>
                </c:pt>
                <c:pt idx="3">
                  <c:v>обеспечение электрической энергией,  газом, паром; кондиционирование воздуха (D)</c:v>
                </c:pt>
                <c:pt idx="4">
                  <c:v>государственное управление и обеспечение военной безопасности; социальное обеспечение (О)</c:v>
                </c:pt>
                <c:pt idx="5">
                  <c:v>деятельность профессиональная, научная и техническая (М)</c:v>
                </c:pt>
                <c:pt idx="6">
                  <c:v>деятельность административная и сопутствующие дополнительные услуги  (N)</c:v>
                </c:pt>
                <c:pt idx="7">
                  <c:v>транспортировка и хранение (H)</c:v>
                </c:pt>
                <c:pt idx="8">
                  <c:v>деятельность в области культуры, спорта, организации досуга ( R)</c:v>
                </c:pt>
                <c:pt idx="9">
                  <c:v>деятельность в области здравоохранения и социальных услуг (Q)</c:v>
                </c:pt>
                <c:pt idx="10">
                  <c:v>образование (Р)</c:v>
                </c:pt>
                <c:pt idx="11">
                  <c:v>Прочее</c:v>
                </c:pt>
              </c:strCache>
            </c:strRef>
          </c:cat>
          <c:val>
            <c:numRef>
              <c:f>трудовые_рес!$D$70:$D$81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F20E-4419-8BA9-ABC95A0E1555}"/>
            </c:ext>
          </c:extLst>
        </c:ser>
        <c:ser>
          <c:idx val="1"/>
          <c:order val="1"/>
          <c:explosion val="25"/>
          <c:cat>
            <c:strRef>
              <c:f>трудовые_рес!$A$70:$A$81</c:f>
              <c:strCache>
                <c:ptCount val="12"/>
                <c:pt idx="0">
                  <c:v>    добыча   полезных    ископаемых (В)</c:v>
                </c:pt>
                <c:pt idx="1">
                  <c:v>сельское, лесное хозяйство, охота, рыболовство и рыбоводство (А)</c:v>
                </c:pt>
                <c:pt idx="2">
                  <c:v>строительство (F)</c:v>
                </c:pt>
                <c:pt idx="3">
                  <c:v>обеспечение электрической энергией,  газом, паром; кондиционирование воздуха (D)</c:v>
                </c:pt>
                <c:pt idx="4">
                  <c:v>государственное управление и обеспечение военной безопасности; социальное обеспечение (О)</c:v>
                </c:pt>
                <c:pt idx="5">
                  <c:v>деятельность профессиональная, научная и техническая (М)</c:v>
                </c:pt>
                <c:pt idx="6">
                  <c:v>деятельность административная и сопутствующие дополнительные услуги  (N)</c:v>
                </c:pt>
                <c:pt idx="7">
                  <c:v>транспортировка и хранение (H)</c:v>
                </c:pt>
                <c:pt idx="8">
                  <c:v>деятельность в области культуры, спорта, организации досуга ( R)</c:v>
                </c:pt>
                <c:pt idx="9">
                  <c:v>деятельность в области здравоохранения и социальных услуг (Q)</c:v>
                </c:pt>
                <c:pt idx="10">
                  <c:v>образование (Р)</c:v>
                </c:pt>
                <c:pt idx="11">
                  <c:v>Прочее</c:v>
                </c:pt>
              </c:strCache>
            </c:strRef>
          </c:cat>
          <c:val>
            <c:numRef>
              <c:f>трудовые_рес!$C$70:$C$81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F20E-4419-8BA9-ABC95A0E1555}"/>
            </c:ext>
          </c:extLst>
        </c:ser>
        <c:ser>
          <c:idx val="0"/>
          <c:order val="0"/>
          <c:explosion val="25"/>
          <c:cat>
            <c:strRef>
              <c:f>трудовые_рес!$A$70:$A$81</c:f>
              <c:strCache>
                <c:ptCount val="12"/>
                <c:pt idx="0">
                  <c:v>    добыча   полезных    ископаемых (В)</c:v>
                </c:pt>
                <c:pt idx="1">
                  <c:v>сельское, лесное хозяйство, охота, рыболовство и рыбоводство (А)</c:v>
                </c:pt>
                <c:pt idx="2">
                  <c:v>строительство (F)</c:v>
                </c:pt>
                <c:pt idx="3">
                  <c:v>обеспечение электрической энергией,  газом, паром; кондиционирование воздуха (D)</c:v>
                </c:pt>
                <c:pt idx="4">
                  <c:v>государственное управление и обеспечение военной безопасности; социальное обеспечение (О)</c:v>
                </c:pt>
                <c:pt idx="5">
                  <c:v>деятельность профессиональная, научная и техническая (М)</c:v>
                </c:pt>
                <c:pt idx="6">
                  <c:v>деятельность административная и сопутствующие дополнительные услуги  (N)</c:v>
                </c:pt>
                <c:pt idx="7">
                  <c:v>транспортировка и хранение (H)</c:v>
                </c:pt>
                <c:pt idx="8">
                  <c:v>деятельность в области культуры, спорта, организации досуга ( R)</c:v>
                </c:pt>
                <c:pt idx="9">
                  <c:v>деятельность в области здравоохранения и социальных услуг (Q)</c:v>
                </c:pt>
                <c:pt idx="10">
                  <c:v>образование (Р)</c:v>
                </c:pt>
                <c:pt idx="11">
                  <c:v>Прочее</c:v>
                </c:pt>
              </c:strCache>
            </c:strRef>
          </c:cat>
          <c:val>
            <c:numRef>
              <c:f>трудовые_рес!$B$70:$B$81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F20E-4419-8BA9-ABC95A0E1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0"/>
      <c:rotY val="11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541325596336624"/>
          <c:y val="0.16862513110551081"/>
          <c:w val="0.72964200000807011"/>
          <c:h val="0.69147094920389818"/>
        </c:manualLayout>
      </c:layout>
      <c:pie3DChart>
        <c:varyColors val="1"/>
        <c:ser>
          <c:idx val="3"/>
          <c:order val="3"/>
          <c:explosion val="25"/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20E-4419-8BA9-ABC95A0E1555}"/>
              </c:ext>
            </c:extLst>
          </c:dPt>
          <c:dPt>
            <c:idx val="1"/>
            <c:bubble3D val="0"/>
            <c:spPr>
              <a:solidFill>
                <a:srgbClr val="B5EDF5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20E-4419-8BA9-ABC95A0E1555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20E-4419-8BA9-ABC95A0E1555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20E-4419-8BA9-ABC95A0E1555}"/>
              </c:ext>
            </c:extLst>
          </c:dPt>
          <c:dPt>
            <c:idx val="4"/>
            <c:bubble3D val="0"/>
            <c:spPr>
              <a:solidFill>
                <a:srgbClr val="CC99F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20E-4419-8BA9-ABC95A0E1555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20E-4419-8BA9-ABC95A0E1555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20E-4419-8BA9-ABC95A0E1555}"/>
              </c:ext>
            </c:extLst>
          </c:dPt>
          <c:dPt>
            <c:idx val="7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20E-4419-8BA9-ABC95A0E1555}"/>
              </c:ext>
            </c:extLst>
          </c:dPt>
          <c:dPt>
            <c:idx val="8"/>
            <c:bubble3D val="0"/>
            <c:spPr>
              <a:solidFill>
                <a:srgbClr val="FFFF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20E-4419-8BA9-ABC95A0E1555}"/>
              </c:ext>
            </c:extLst>
          </c:dPt>
          <c:dPt>
            <c:idx val="9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20E-4419-8BA9-ABC95A0E1555}"/>
              </c:ext>
            </c:extLst>
          </c:dPt>
          <c:dPt>
            <c:idx val="10"/>
            <c:bubble3D val="0"/>
            <c:spPr>
              <a:solidFill>
                <a:srgbClr val="92D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F20E-4419-8BA9-ABC95A0E1555}"/>
              </c:ext>
            </c:extLst>
          </c:dPt>
          <c:dLbls>
            <c:dLbl>
              <c:idx val="0"/>
              <c:layout>
                <c:manualLayout>
                  <c:x val="3.4226615912303013E-2"/>
                  <c:y val="-6.957469008113974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0E-4419-8BA9-ABC95A0E1555}"/>
                </c:ext>
              </c:extLst>
            </c:dLbl>
            <c:dLbl>
              <c:idx val="1"/>
              <c:layout>
                <c:manualLayout>
                  <c:x val="0.11985749284183836"/>
                  <c:y val="-2.0094041953611424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31682317057952603"/>
                      <c:h val="0.1863587447375704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20E-4419-8BA9-ABC95A0E1555}"/>
                </c:ext>
              </c:extLst>
            </c:dLbl>
            <c:dLbl>
              <c:idx val="2"/>
              <c:layout>
                <c:manualLayout>
                  <c:x val="-6.0299896233685424E-2"/>
                  <c:y val="3.613655614606303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20E-4419-8BA9-ABC95A0E1555}"/>
                </c:ext>
              </c:extLst>
            </c:dLbl>
            <c:dLbl>
              <c:idx val="3"/>
              <c:layout>
                <c:manualLayout>
                  <c:x val="-0.13967285200694865"/>
                  <c:y val="0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20E-4419-8BA9-ABC95A0E1555}"/>
                </c:ext>
              </c:extLst>
            </c:dLbl>
            <c:dLbl>
              <c:idx val="4"/>
              <c:layout>
                <c:manualLayout>
                  <c:x val="-4.8093011247694772E-2"/>
                  <c:y val="-4.223544212411140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3150209831762467"/>
                      <c:h val="0.202868024094279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F20E-4419-8BA9-ABC95A0E1555}"/>
                </c:ext>
              </c:extLst>
            </c:dLbl>
            <c:dLbl>
              <c:idx val="5"/>
              <c:layout>
                <c:manualLayout>
                  <c:x val="0"/>
                  <c:y val="-8.095147311446691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3441086289969335"/>
                      <c:h val="0.233648102976581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F20E-4419-8BA9-ABC95A0E1555}"/>
                </c:ext>
              </c:extLst>
            </c:dLbl>
            <c:dLbl>
              <c:idx val="6"/>
              <c:layout>
                <c:manualLayout>
                  <c:x val="3.9277791966987628E-2"/>
                  <c:y val="-0.1213743408306262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20E-4419-8BA9-ABC95A0E1555}"/>
                </c:ext>
              </c:extLst>
            </c:dLbl>
            <c:dLbl>
              <c:idx val="7"/>
              <c:layout>
                <c:manualLayout>
                  <c:x val="5.24472245407058E-2"/>
                  <c:y val="-0.1247397220127449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1916776171703894"/>
                      <c:h val="0.1813221206333230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F20E-4419-8BA9-ABC95A0E1555}"/>
                </c:ext>
              </c:extLst>
            </c:dLbl>
            <c:dLbl>
              <c:idx val="8"/>
              <c:layout>
                <c:manualLayout>
                  <c:x val="4.0874522747731436E-3"/>
                  <c:y val="-3.190565151014739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20E-4419-8BA9-ABC95A0E1555}"/>
                </c:ext>
              </c:extLst>
            </c:dLbl>
            <c:dLbl>
              <c:idx val="9"/>
              <c:layout>
                <c:manualLayout>
                  <c:x val="3.8213426871527165E-2"/>
                  <c:y val="-9.00319296546098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20E-4419-8BA9-ABC95A0E1555}"/>
                </c:ext>
              </c:extLst>
            </c:dLbl>
            <c:dLbl>
              <c:idx val="10"/>
              <c:layout>
                <c:manualLayout>
                  <c:x val="2.3600542685787464E-2"/>
                  <c:y val="-1.798948771915511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20E-4419-8BA9-ABC95A0E1555}"/>
                </c:ext>
              </c:extLst>
            </c:dLbl>
            <c:dLbl>
              <c:idx val="11"/>
              <c:layout>
                <c:manualLayout>
                  <c:x val="1.9006171365020766E-2"/>
                  <c:y val="-7.468552030330785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трудовые_рес!$A$70:$A$81</c:f>
              <c:strCache>
                <c:ptCount val="12"/>
                <c:pt idx="0">
                  <c:v>    добыча   полезных    ископаемых (В)</c:v>
                </c:pt>
                <c:pt idx="1">
                  <c:v>сельское, лесное хозяйство, охота, рыболовство и рыбоводство (А)</c:v>
                </c:pt>
                <c:pt idx="2">
                  <c:v>строительство (F)</c:v>
                </c:pt>
                <c:pt idx="3">
                  <c:v>обеспечение электрической энергией,  газом, паром; кондиционирование воздуха (D)</c:v>
                </c:pt>
                <c:pt idx="4">
                  <c:v>государственное управление и обеспечение военной безопасности; социальное обеспечение (О)</c:v>
                </c:pt>
                <c:pt idx="5">
                  <c:v>деятельность профессиональная, научная и техническая (М)</c:v>
                </c:pt>
                <c:pt idx="6">
                  <c:v>деятельность административная и сопутствующие дополнительные услуги  (N)</c:v>
                </c:pt>
                <c:pt idx="7">
                  <c:v>транспортировка и хранение (H)</c:v>
                </c:pt>
                <c:pt idx="8">
                  <c:v>деятельность в области культуры, спорта, организации досуга ( R)</c:v>
                </c:pt>
                <c:pt idx="9">
                  <c:v>деятельность в области здравоохранения и социальных услуг (Q)</c:v>
                </c:pt>
                <c:pt idx="10">
                  <c:v>образование (Р)</c:v>
                </c:pt>
                <c:pt idx="11">
                  <c:v>Прочее</c:v>
                </c:pt>
              </c:strCache>
            </c:strRef>
          </c:cat>
          <c:val>
            <c:numRef>
              <c:f>трудовые_рес!$E$70:$E$81</c:f>
              <c:numCache>
                <c:formatCode>#,##0.0</c:formatCode>
                <c:ptCount val="12"/>
                <c:pt idx="0">
                  <c:v>14.147211665244708</c:v>
                </c:pt>
                <c:pt idx="1">
                  <c:v>1.3185449468703947</c:v>
                </c:pt>
                <c:pt idx="2">
                  <c:v>1.054835957496316</c:v>
                </c:pt>
                <c:pt idx="3">
                  <c:v>4.6459319010315676</c:v>
                </c:pt>
                <c:pt idx="4">
                  <c:v>11.9</c:v>
                </c:pt>
                <c:pt idx="5">
                  <c:v>5.3</c:v>
                </c:pt>
                <c:pt idx="6">
                  <c:v>4.0719770418056305</c:v>
                </c:pt>
                <c:pt idx="7">
                  <c:v>18.3</c:v>
                </c:pt>
                <c:pt idx="8">
                  <c:v>3.684169704490809</c:v>
                </c:pt>
                <c:pt idx="9">
                  <c:v>9.6999999999999993</c:v>
                </c:pt>
                <c:pt idx="10">
                  <c:v>18.482897696424416</c:v>
                </c:pt>
                <c:pt idx="11">
                  <c:v>7.4071201427130999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F20E-4419-8BA9-ABC95A0E1555}"/>
            </c:ext>
          </c:extLst>
        </c:ser>
        <c:ser>
          <c:idx val="2"/>
          <c:order val="2"/>
          <c:explosion val="25"/>
          <c:cat>
            <c:strRef>
              <c:f>трудовые_рес!$A$70:$A$81</c:f>
              <c:strCache>
                <c:ptCount val="12"/>
                <c:pt idx="0">
                  <c:v>    добыча   полезных    ископаемых (В)</c:v>
                </c:pt>
                <c:pt idx="1">
                  <c:v>сельское, лесное хозяйство, охота, рыболовство и рыбоводство (А)</c:v>
                </c:pt>
                <c:pt idx="2">
                  <c:v>строительство (F)</c:v>
                </c:pt>
                <c:pt idx="3">
                  <c:v>обеспечение электрической энергией,  газом, паром; кондиционирование воздуха (D)</c:v>
                </c:pt>
                <c:pt idx="4">
                  <c:v>государственное управление и обеспечение военной безопасности; социальное обеспечение (О)</c:v>
                </c:pt>
                <c:pt idx="5">
                  <c:v>деятельность профессиональная, научная и техническая (М)</c:v>
                </c:pt>
                <c:pt idx="6">
                  <c:v>деятельность административная и сопутствующие дополнительные услуги  (N)</c:v>
                </c:pt>
                <c:pt idx="7">
                  <c:v>транспортировка и хранение (H)</c:v>
                </c:pt>
                <c:pt idx="8">
                  <c:v>деятельность в области культуры, спорта, организации досуга ( R)</c:v>
                </c:pt>
                <c:pt idx="9">
                  <c:v>деятельность в области здравоохранения и социальных услуг (Q)</c:v>
                </c:pt>
                <c:pt idx="10">
                  <c:v>образование (Р)</c:v>
                </c:pt>
                <c:pt idx="11">
                  <c:v>Прочее</c:v>
                </c:pt>
              </c:strCache>
            </c:strRef>
          </c:cat>
          <c:val>
            <c:numRef>
              <c:f>трудовые_рес!$D$70:$D$81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F20E-4419-8BA9-ABC95A0E1555}"/>
            </c:ext>
          </c:extLst>
        </c:ser>
        <c:ser>
          <c:idx val="1"/>
          <c:order val="1"/>
          <c:explosion val="25"/>
          <c:cat>
            <c:strRef>
              <c:f>трудовые_рес!$A$70:$A$81</c:f>
              <c:strCache>
                <c:ptCount val="12"/>
                <c:pt idx="0">
                  <c:v>    добыча   полезных    ископаемых (В)</c:v>
                </c:pt>
                <c:pt idx="1">
                  <c:v>сельское, лесное хозяйство, охота, рыболовство и рыбоводство (А)</c:v>
                </c:pt>
                <c:pt idx="2">
                  <c:v>строительство (F)</c:v>
                </c:pt>
                <c:pt idx="3">
                  <c:v>обеспечение электрической энергией,  газом, паром; кондиционирование воздуха (D)</c:v>
                </c:pt>
                <c:pt idx="4">
                  <c:v>государственное управление и обеспечение военной безопасности; социальное обеспечение (О)</c:v>
                </c:pt>
                <c:pt idx="5">
                  <c:v>деятельность профессиональная, научная и техническая (М)</c:v>
                </c:pt>
                <c:pt idx="6">
                  <c:v>деятельность административная и сопутствующие дополнительные услуги  (N)</c:v>
                </c:pt>
                <c:pt idx="7">
                  <c:v>транспортировка и хранение (H)</c:v>
                </c:pt>
                <c:pt idx="8">
                  <c:v>деятельность в области культуры, спорта, организации досуга ( R)</c:v>
                </c:pt>
                <c:pt idx="9">
                  <c:v>деятельность в области здравоохранения и социальных услуг (Q)</c:v>
                </c:pt>
                <c:pt idx="10">
                  <c:v>образование (Р)</c:v>
                </c:pt>
                <c:pt idx="11">
                  <c:v>Прочее</c:v>
                </c:pt>
              </c:strCache>
            </c:strRef>
          </c:cat>
          <c:val>
            <c:numRef>
              <c:f>трудовые_рес!$C$70:$C$81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F20E-4419-8BA9-ABC95A0E1555}"/>
            </c:ext>
          </c:extLst>
        </c:ser>
        <c:ser>
          <c:idx val="0"/>
          <c:order val="0"/>
          <c:explosion val="25"/>
          <c:cat>
            <c:strRef>
              <c:f>трудовые_рес!$A$70:$A$81</c:f>
              <c:strCache>
                <c:ptCount val="12"/>
                <c:pt idx="0">
                  <c:v>    добыча   полезных    ископаемых (В)</c:v>
                </c:pt>
                <c:pt idx="1">
                  <c:v>сельское, лесное хозяйство, охота, рыболовство и рыбоводство (А)</c:v>
                </c:pt>
                <c:pt idx="2">
                  <c:v>строительство (F)</c:v>
                </c:pt>
                <c:pt idx="3">
                  <c:v>обеспечение электрической энергией,  газом, паром; кондиционирование воздуха (D)</c:v>
                </c:pt>
                <c:pt idx="4">
                  <c:v>государственное управление и обеспечение военной безопасности; социальное обеспечение (О)</c:v>
                </c:pt>
                <c:pt idx="5">
                  <c:v>деятельность профессиональная, научная и техническая (М)</c:v>
                </c:pt>
                <c:pt idx="6">
                  <c:v>деятельность административная и сопутствующие дополнительные услуги  (N)</c:v>
                </c:pt>
                <c:pt idx="7">
                  <c:v>транспортировка и хранение (H)</c:v>
                </c:pt>
                <c:pt idx="8">
                  <c:v>деятельность в области культуры, спорта, организации досуга ( R)</c:v>
                </c:pt>
                <c:pt idx="9">
                  <c:v>деятельность в области здравоохранения и социальных услуг (Q)</c:v>
                </c:pt>
                <c:pt idx="10">
                  <c:v>образование (Р)</c:v>
                </c:pt>
                <c:pt idx="11">
                  <c:v>Прочее</c:v>
                </c:pt>
              </c:strCache>
            </c:strRef>
          </c:cat>
          <c:val>
            <c:numRef>
              <c:f>трудовые_рес!$B$70:$B$81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F20E-4419-8BA9-ABC95A0E1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0"/>
      <c:rotY val="11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31123921418715"/>
          <c:y val="0.15128096457237752"/>
          <c:w val="0.72964200000807011"/>
          <c:h val="0.69147094920389818"/>
        </c:manualLayout>
      </c:layout>
      <c:pie3DChart>
        <c:varyColors val="1"/>
        <c:ser>
          <c:idx val="3"/>
          <c:order val="3"/>
          <c:explosion val="25"/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A16-418E-A6FE-3759CE6594D9}"/>
              </c:ext>
            </c:extLst>
          </c:dPt>
          <c:dPt>
            <c:idx val="1"/>
            <c:bubble3D val="0"/>
            <c:spPr>
              <a:solidFill>
                <a:srgbClr val="B5EDF5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A16-418E-A6FE-3759CE6594D9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A16-418E-A6FE-3759CE6594D9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A16-418E-A6FE-3759CE6594D9}"/>
              </c:ext>
            </c:extLst>
          </c:dPt>
          <c:dPt>
            <c:idx val="4"/>
            <c:bubble3D val="0"/>
            <c:spPr>
              <a:solidFill>
                <a:srgbClr val="CC99F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A16-418E-A6FE-3759CE6594D9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A16-418E-A6FE-3759CE6594D9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A16-418E-A6FE-3759CE6594D9}"/>
              </c:ext>
            </c:extLst>
          </c:dPt>
          <c:dPt>
            <c:idx val="7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8A16-418E-A6FE-3759CE6594D9}"/>
              </c:ext>
            </c:extLst>
          </c:dPt>
          <c:dPt>
            <c:idx val="8"/>
            <c:bubble3D val="0"/>
            <c:spPr>
              <a:solidFill>
                <a:srgbClr val="FFFF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8A16-418E-A6FE-3759CE6594D9}"/>
              </c:ext>
            </c:extLst>
          </c:dPt>
          <c:dPt>
            <c:idx val="9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8A16-418E-A6FE-3759CE6594D9}"/>
              </c:ext>
            </c:extLst>
          </c:dPt>
          <c:dPt>
            <c:idx val="10"/>
            <c:bubble3D val="0"/>
            <c:spPr>
              <a:solidFill>
                <a:srgbClr val="92D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8A16-418E-A6FE-3759CE6594D9}"/>
              </c:ext>
            </c:extLst>
          </c:dPt>
          <c:dLbls>
            <c:dLbl>
              <c:idx val="0"/>
              <c:layout>
                <c:manualLayout>
                  <c:x val="4.683146641025461E-2"/>
                  <c:y val="-4.355844028143982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16-418E-A6FE-3759CE6594D9}"/>
                </c:ext>
              </c:extLst>
            </c:dLbl>
            <c:dLbl>
              <c:idx val="1"/>
              <c:layout>
                <c:manualLayout>
                  <c:x val="8.4729559056645531E-2"/>
                  <c:y val="-2.4971765565515039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86455438566392"/>
                      <c:h val="0.1863587447375704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A16-418E-A6FE-3759CE6594D9}"/>
                </c:ext>
              </c:extLst>
            </c:dLbl>
            <c:dLbl>
              <c:idx val="2"/>
              <c:layout>
                <c:manualLayout>
                  <c:x val="-6.2478320772021874E-2"/>
                  <c:y val="5.596566492344894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A16-418E-A6FE-3759CE6594D9}"/>
                </c:ext>
              </c:extLst>
            </c:dLbl>
            <c:dLbl>
              <c:idx val="3"/>
              <c:layout>
                <c:manualLayout>
                  <c:x val="-6.0708712923756521E-2"/>
                  <c:y val="2.1568677436740531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A16-418E-A6FE-3759CE6594D9}"/>
                </c:ext>
              </c:extLst>
            </c:dLbl>
            <c:dLbl>
              <c:idx val="4"/>
              <c:layout>
                <c:manualLayout>
                  <c:x val="-5.2230058645564181E-2"/>
                  <c:y val="-5.27741647473781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3340008156844549"/>
                      <c:h val="0.202868024094279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8A16-418E-A6FE-3759CE6594D9}"/>
                </c:ext>
              </c:extLst>
            </c:dLbl>
            <c:dLbl>
              <c:idx val="5"/>
              <c:layout>
                <c:manualLayout>
                  <c:x val="-4.2386516922509311E-2"/>
                  <c:y val="-6.502266778569303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5528861077041232"/>
                      <c:h val="0.233648001733506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8A16-418E-A6FE-3759CE6594D9}"/>
                </c:ext>
              </c:extLst>
            </c:dLbl>
            <c:dLbl>
              <c:idx val="6"/>
              <c:layout>
                <c:manualLayout>
                  <c:x val="-2.1939129195230771E-2"/>
                  <c:y val="-9.181177432709930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A16-418E-A6FE-3759CE6594D9}"/>
                </c:ext>
              </c:extLst>
            </c:dLbl>
            <c:dLbl>
              <c:idx val="7"/>
              <c:layout>
                <c:manualLayout>
                  <c:x val="-1.8560991840372115E-2"/>
                  <c:y val="0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1916776171703894"/>
                      <c:h val="0.1813221206333230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8A16-418E-A6FE-3759CE6594D9}"/>
                </c:ext>
              </c:extLst>
            </c:dLbl>
            <c:dLbl>
              <c:idx val="8"/>
              <c:layout>
                <c:manualLayout>
                  <c:x val="0"/>
                  <c:y val="-2.034297747898669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A16-418E-A6FE-3759CE6594D9}"/>
                </c:ext>
              </c:extLst>
            </c:dLbl>
            <c:dLbl>
              <c:idx val="9"/>
              <c:layout>
                <c:manualLayout>
                  <c:x val="7.0398320539941134E-2"/>
                  <c:y val="4.812598174447643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A16-418E-A6FE-3759CE6594D9}"/>
                </c:ext>
              </c:extLst>
            </c:dLbl>
            <c:dLbl>
              <c:idx val="10"/>
              <c:layout>
                <c:manualLayout>
                  <c:x val="2.3600542685787464E-2"/>
                  <c:y val="-1.798948771915511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A16-418E-A6FE-3759CE6594D9}"/>
                </c:ext>
              </c:extLst>
            </c:dLbl>
            <c:dLbl>
              <c:idx val="11"/>
              <c:layout>
                <c:manualLayout>
                  <c:x val="3.7991914189400303E-2"/>
                  <c:y val="-7.943343144612616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трудовые_рес!$A$27:$A$38</c:f>
              <c:strCache>
                <c:ptCount val="12"/>
                <c:pt idx="0">
                  <c:v>    добыча   полезных    ископаемых (В)</c:v>
                </c:pt>
                <c:pt idx="1">
                  <c:v>сельское, лесное хозяйство, охота, рыболовство и рыбоводство (А)</c:v>
                </c:pt>
                <c:pt idx="2">
                  <c:v>строительство (F)</c:v>
                </c:pt>
                <c:pt idx="3">
                  <c:v>обеспечение электрической энергией,  газом, паром; кондиционирование воздуха (D)</c:v>
                </c:pt>
                <c:pt idx="4">
                  <c:v>государственное управление и обеспечение военной безопасности; социальное обеспечение (О)</c:v>
                </c:pt>
                <c:pt idx="5">
                  <c:v>деятельность профессиональная, научная и техническая (М)</c:v>
                </c:pt>
                <c:pt idx="6">
                  <c:v>деятельность административная и сопутствующие дополнительные услуги  (N)</c:v>
                </c:pt>
                <c:pt idx="7">
                  <c:v>транспортировка и хранение (H)</c:v>
                </c:pt>
                <c:pt idx="8">
                  <c:v>деятельность в области культуры, спорта, организации досуга ( R)</c:v>
                </c:pt>
                <c:pt idx="9">
                  <c:v>деятельность в области здравоохранения и социальных услуг (Q)</c:v>
                </c:pt>
                <c:pt idx="10">
                  <c:v>образование (Р)</c:v>
                </c:pt>
                <c:pt idx="11">
                  <c:v>Прочее</c:v>
                </c:pt>
              </c:strCache>
            </c:strRef>
          </c:cat>
          <c:val>
            <c:numRef>
              <c:f>трудовые_рес!$E$27:$E$38</c:f>
              <c:numCache>
                <c:formatCode>0.0</c:formatCode>
                <c:ptCount val="12"/>
                <c:pt idx="0">
                  <c:v>14.566503403091408</c:v>
                </c:pt>
                <c:pt idx="1">
                  <c:v>1.125882577444183</c:v>
                </c:pt>
                <c:pt idx="2">
                  <c:v>9.9548374785318998</c:v>
                </c:pt>
                <c:pt idx="3">
                  <c:v>3.9692131543794926</c:v>
                </c:pt>
                <c:pt idx="4">
                  <c:v>9.4141594046180259</c:v>
                </c:pt>
                <c:pt idx="5">
                  <c:v>6.7934609757649005</c:v>
                </c:pt>
                <c:pt idx="6">
                  <c:v>4.7706888874753517</c:v>
                </c:pt>
                <c:pt idx="7">
                  <c:v>19.248139431333886</c:v>
                </c:pt>
                <c:pt idx="8">
                  <c:v>2.9578271102347178</c:v>
                </c:pt>
                <c:pt idx="9">
                  <c:v>7.391387316328478</c:v>
                </c:pt>
                <c:pt idx="10">
                  <c:v>14.68736085490745</c:v>
                </c:pt>
                <c:pt idx="11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8A16-418E-A6FE-3759CE6594D9}"/>
            </c:ext>
          </c:extLst>
        </c:ser>
        <c:ser>
          <c:idx val="2"/>
          <c:order val="2"/>
          <c:explosion val="25"/>
          <c:cat>
            <c:strRef>
              <c:f>трудовые_рес!$A$27:$A$38</c:f>
              <c:strCache>
                <c:ptCount val="12"/>
                <c:pt idx="0">
                  <c:v>    добыча   полезных    ископаемых (В)</c:v>
                </c:pt>
                <c:pt idx="1">
                  <c:v>сельское, лесное хозяйство, охота, рыболовство и рыбоводство (А)</c:v>
                </c:pt>
                <c:pt idx="2">
                  <c:v>строительство (F)</c:v>
                </c:pt>
                <c:pt idx="3">
                  <c:v>обеспечение электрической энергией,  газом, паром; кондиционирование воздуха (D)</c:v>
                </c:pt>
                <c:pt idx="4">
                  <c:v>государственное управление и обеспечение военной безопасности; социальное обеспечение (О)</c:v>
                </c:pt>
                <c:pt idx="5">
                  <c:v>деятельность профессиональная, научная и техническая (М)</c:v>
                </c:pt>
                <c:pt idx="6">
                  <c:v>деятельность административная и сопутствующие дополнительные услуги  (N)</c:v>
                </c:pt>
                <c:pt idx="7">
                  <c:v>транспортировка и хранение (H)</c:v>
                </c:pt>
                <c:pt idx="8">
                  <c:v>деятельность в области культуры, спорта, организации досуга ( R)</c:v>
                </c:pt>
                <c:pt idx="9">
                  <c:v>деятельность в области здравоохранения и социальных услуг (Q)</c:v>
                </c:pt>
                <c:pt idx="10">
                  <c:v>образование (Р)</c:v>
                </c:pt>
                <c:pt idx="11">
                  <c:v>Прочее</c:v>
                </c:pt>
              </c:strCache>
            </c:strRef>
          </c:cat>
          <c:val>
            <c:numRef>
              <c:f>трудовые_рес!$D$27:$D$38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8A16-418E-A6FE-3759CE6594D9}"/>
            </c:ext>
          </c:extLst>
        </c:ser>
        <c:ser>
          <c:idx val="1"/>
          <c:order val="1"/>
          <c:explosion val="25"/>
          <c:cat>
            <c:strRef>
              <c:f>трудовые_рес!$A$27:$A$38</c:f>
              <c:strCache>
                <c:ptCount val="12"/>
                <c:pt idx="0">
                  <c:v>    добыча   полезных    ископаемых (В)</c:v>
                </c:pt>
                <c:pt idx="1">
                  <c:v>сельское, лесное хозяйство, охота, рыболовство и рыбоводство (А)</c:v>
                </c:pt>
                <c:pt idx="2">
                  <c:v>строительство (F)</c:v>
                </c:pt>
                <c:pt idx="3">
                  <c:v>обеспечение электрической энергией,  газом, паром; кондиционирование воздуха (D)</c:v>
                </c:pt>
                <c:pt idx="4">
                  <c:v>государственное управление и обеспечение военной безопасности; социальное обеспечение (О)</c:v>
                </c:pt>
                <c:pt idx="5">
                  <c:v>деятельность профессиональная, научная и техническая (М)</c:v>
                </c:pt>
                <c:pt idx="6">
                  <c:v>деятельность административная и сопутствующие дополнительные услуги  (N)</c:v>
                </c:pt>
                <c:pt idx="7">
                  <c:v>транспортировка и хранение (H)</c:v>
                </c:pt>
                <c:pt idx="8">
                  <c:v>деятельность в области культуры, спорта, организации досуга ( R)</c:v>
                </c:pt>
                <c:pt idx="9">
                  <c:v>деятельность в области здравоохранения и социальных услуг (Q)</c:v>
                </c:pt>
                <c:pt idx="10">
                  <c:v>образование (Р)</c:v>
                </c:pt>
                <c:pt idx="11">
                  <c:v>Прочее</c:v>
                </c:pt>
              </c:strCache>
            </c:strRef>
          </c:cat>
          <c:val>
            <c:numRef>
              <c:f>трудовые_рес!$C$27:$C$38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8A16-418E-A6FE-3759CE6594D9}"/>
            </c:ext>
          </c:extLst>
        </c:ser>
        <c:ser>
          <c:idx val="0"/>
          <c:order val="0"/>
          <c:explosion val="25"/>
          <c:cat>
            <c:strRef>
              <c:f>трудовые_рес!$A$27:$A$38</c:f>
              <c:strCache>
                <c:ptCount val="12"/>
                <c:pt idx="0">
                  <c:v>    добыча   полезных    ископаемых (В)</c:v>
                </c:pt>
                <c:pt idx="1">
                  <c:v>сельское, лесное хозяйство, охота, рыболовство и рыбоводство (А)</c:v>
                </c:pt>
                <c:pt idx="2">
                  <c:v>строительство (F)</c:v>
                </c:pt>
                <c:pt idx="3">
                  <c:v>обеспечение электрической энергией,  газом, паром; кондиционирование воздуха (D)</c:v>
                </c:pt>
                <c:pt idx="4">
                  <c:v>государственное управление и обеспечение военной безопасности; социальное обеспечение (О)</c:v>
                </c:pt>
                <c:pt idx="5">
                  <c:v>деятельность профессиональная, научная и техническая (М)</c:v>
                </c:pt>
                <c:pt idx="6">
                  <c:v>деятельность административная и сопутствующие дополнительные услуги  (N)</c:v>
                </c:pt>
                <c:pt idx="7">
                  <c:v>транспортировка и хранение (H)</c:v>
                </c:pt>
                <c:pt idx="8">
                  <c:v>деятельность в области культуры, спорта, организации досуга ( R)</c:v>
                </c:pt>
                <c:pt idx="9">
                  <c:v>деятельность в области здравоохранения и социальных услуг (Q)</c:v>
                </c:pt>
                <c:pt idx="10">
                  <c:v>образование (Р)</c:v>
                </c:pt>
                <c:pt idx="11">
                  <c:v>Прочее</c:v>
                </c:pt>
              </c:strCache>
            </c:strRef>
          </c:cat>
          <c:val>
            <c:numRef>
              <c:f>трудовые_рес!$B$27:$B$38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8A16-418E-A6FE-3759CE659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295275</xdr:colOff>
          <xdr:row>2</xdr:row>
          <xdr:rowOff>9525</xdr:rowOff>
        </xdr:from>
        <xdr:to>
          <xdr:col>6</xdr:col>
          <xdr:colOff>676275</xdr:colOff>
          <xdr:row>14</xdr:row>
          <xdr:rowOff>85725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504825</xdr:colOff>
      <xdr:row>218</xdr:row>
      <xdr:rowOff>54429</xdr:rowOff>
    </xdr:from>
    <xdr:to>
      <xdr:col>11</xdr:col>
      <xdr:colOff>76200</xdr:colOff>
      <xdr:row>228</xdr:row>
      <xdr:rowOff>54429</xdr:rowOff>
    </xdr:to>
    <xdr:graphicFrame macro="">
      <xdr:nvGraphicFramePr>
        <xdr:cNvPr id="15" name="Диаграмма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619125</xdr:colOff>
      <xdr:row>882</xdr:row>
      <xdr:rowOff>257175</xdr:rowOff>
    </xdr:from>
    <xdr:to>
      <xdr:col>11</xdr:col>
      <xdr:colOff>1657350</xdr:colOff>
      <xdr:row>896</xdr:row>
      <xdr:rowOff>19050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47624</xdr:colOff>
      <xdr:row>882</xdr:row>
      <xdr:rowOff>247650</xdr:rowOff>
    </xdr:from>
    <xdr:to>
      <xdr:col>4</xdr:col>
      <xdr:colOff>619125</xdr:colOff>
      <xdr:row>896</xdr:row>
      <xdr:rowOff>9525</xdr:rowOff>
    </xdr:to>
    <xdr:graphicFrame macro="">
      <xdr:nvGraphicFramePr>
        <xdr:cNvPr id="1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76198</xdr:colOff>
      <xdr:row>185</xdr:row>
      <xdr:rowOff>76199</xdr:rowOff>
    </xdr:from>
    <xdr:to>
      <xdr:col>11</xdr:col>
      <xdr:colOff>1762124</xdr:colOff>
      <xdr:row>196</xdr:row>
      <xdr:rowOff>981074</xdr:rowOff>
    </xdr:to>
    <xdr:graphicFrame macro="">
      <xdr:nvGraphicFramePr>
        <xdr:cNvPr id="18" name="Диаграмма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9524</xdr:colOff>
      <xdr:row>209</xdr:row>
      <xdr:rowOff>19050</xdr:rowOff>
    </xdr:from>
    <xdr:to>
      <xdr:col>4</xdr:col>
      <xdr:colOff>742949</xdr:colOff>
      <xdr:row>217</xdr:row>
      <xdr:rowOff>0</xdr:rowOff>
    </xdr:to>
    <xdr:graphicFrame macro="">
      <xdr:nvGraphicFramePr>
        <xdr:cNvPr id="19" name="Диаграмма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209</xdr:row>
      <xdr:rowOff>9524</xdr:rowOff>
    </xdr:from>
    <xdr:to>
      <xdr:col>11</xdr:col>
      <xdr:colOff>1209675</xdr:colOff>
      <xdr:row>216</xdr:row>
      <xdr:rowOff>314324</xdr:rowOff>
    </xdr:to>
    <xdr:graphicFrame macro="">
      <xdr:nvGraphicFramePr>
        <xdr:cNvPr id="23" name="Диаграмма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185</xdr:row>
      <xdr:rowOff>85724</xdr:rowOff>
    </xdr:from>
    <xdr:to>
      <xdr:col>5</xdr:col>
      <xdr:colOff>57150</xdr:colOff>
      <xdr:row>196</xdr:row>
      <xdr:rowOff>981075</xdr:rowOff>
    </xdr:to>
    <xdr:graphicFrame macro="">
      <xdr:nvGraphicFramePr>
        <xdr:cNvPr id="21" name="Диаграмма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0.20446</cdr:x>
      <cdr:y>0.61677</cdr:y>
    </cdr:from>
    <cdr:to>
      <cdr:x>0.80483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47750" y="1471611"/>
          <a:ext cx="30765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0.19888</cdr:x>
      <cdr:y>0.6213</cdr:y>
    </cdr:from>
    <cdr:to>
      <cdr:x>0.80297</cdr:x>
      <cdr:y>0.85404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019174" y="1500186"/>
          <a:ext cx="3095625" cy="56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0.2119</cdr:x>
      <cdr:y>0.61341</cdr:y>
    </cdr:from>
    <cdr:to>
      <cdr:x>0.39777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085850" y="1481136"/>
          <a:ext cx="952500" cy="933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  </a:t>
          </a:r>
        </a:p>
      </cdr:txBody>
    </cdr:sp>
  </cdr:relSizeAnchor>
  <cdr:relSizeAnchor xmlns:cdr="http://schemas.openxmlformats.org/drawingml/2006/chartDrawing">
    <cdr:from>
      <cdr:x>0.20632</cdr:x>
      <cdr:y>0.6213</cdr:y>
    </cdr:from>
    <cdr:to>
      <cdr:x>0.42193</cdr:x>
      <cdr:y>0.83826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057275" y="1500186"/>
          <a:ext cx="1104900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0.20074</cdr:x>
      <cdr:y>0.6213</cdr:y>
    </cdr:from>
    <cdr:to>
      <cdr:x>0.42379</cdr:x>
      <cdr:y>0.85404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028700" y="1500186"/>
          <a:ext cx="1143000" cy="56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На</a:t>
          </a:r>
        </a:p>
        <a:p xmlns:a="http://schemas.openxmlformats.org/drawingml/2006/main">
          <a:pPr algn="ctr"/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01.07.2021</a:t>
          </a:r>
        </a:p>
      </cdr:txBody>
    </cdr:sp>
  </cdr:relSizeAnchor>
  <cdr:relSizeAnchor xmlns:cdr="http://schemas.openxmlformats.org/drawingml/2006/chartDrawing">
    <cdr:from>
      <cdr:x>0.58426</cdr:x>
      <cdr:y>0.62064</cdr:y>
    </cdr:from>
    <cdr:to>
      <cdr:x>0.80731</cdr:x>
      <cdr:y>0.85339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2994025" y="1498600"/>
          <a:ext cx="1143000" cy="56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На</a:t>
          </a:r>
        </a:p>
        <a:p xmlns:a="http://schemas.openxmlformats.org/drawingml/2006/main">
          <a:pPr algn="ctr"/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01.07.2022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0.20438</cdr:x>
      <cdr:y>0.62791</cdr:y>
    </cdr:from>
    <cdr:to>
      <cdr:x>0.42883</cdr:x>
      <cdr:y>0.84496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66799" y="1543048"/>
          <a:ext cx="1171575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На </a:t>
          </a:r>
        </a:p>
        <a:p xmlns:a="http://schemas.openxmlformats.org/drawingml/2006/main">
          <a:pPr algn="ctr"/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01.07.2021</a:t>
          </a:r>
        </a:p>
      </cdr:txBody>
    </cdr:sp>
  </cdr:relSizeAnchor>
  <cdr:relSizeAnchor xmlns:cdr="http://schemas.openxmlformats.org/drawingml/2006/chartDrawing">
    <cdr:from>
      <cdr:x>0.57847</cdr:x>
      <cdr:y>0.62791</cdr:y>
    </cdr:from>
    <cdr:to>
      <cdr:x>0.80292</cdr:x>
      <cdr:y>0.84884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019424" y="1543048"/>
          <a:ext cx="1171575" cy="542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На</a:t>
          </a:r>
          <a:r>
            <a:rPr lang="ru-RU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 xmlns:a="http://schemas.openxmlformats.org/drawingml/2006/main">
          <a:pPr algn="ctr"/>
          <a:r>
            <a:rPr lang="ru-RU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01.07.2022</a:t>
          </a:r>
          <a:endParaRPr lang="ru-RU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71435</xdr:colOff>
      <xdr:row>58</xdr:row>
      <xdr:rowOff>154780</xdr:rowOff>
    </xdr:from>
    <xdr:to>
      <xdr:col>22</xdr:col>
      <xdr:colOff>35718</xdr:colOff>
      <xdr:row>80</xdr:row>
      <xdr:rowOff>59532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59531</xdr:colOff>
      <xdr:row>10</xdr:row>
      <xdr:rowOff>369093</xdr:rowOff>
    </xdr:from>
    <xdr:to>
      <xdr:col>23</xdr:col>
      <xdr:colOff>47625</xdr:colOff>
      <xdr:row>26</xdr:row>
      <xdr:rowOff>130968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</xdr:colOff>
      <xdr:row>0</xdr:row>
      <xdr:rowOff>152402</xdr:rowOff>
    </xdr:from>
    <xdr:to>
      <xdr:col>15</xdr:col>
      <xdr:colOff>342901</xdr:colOff>
      <xdr:row>12</xdr:row>
      <xdr:rowOff>57150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581025</xdr:colOff>
      <xdr:row>1</xdr:row>
      <xdr:rowOff>23814</xdr:rowOff>
    </xdr:from>
    <xdr:to>
      <xdr:col>24</xdr:col>
      <xdr:colOff>219075</xdr:colOff>
      <xdr:row>12</xdr:row>
      <xdr:rowOff>47625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333375</xdr:colOff>
      <xdr:row>13</xdr:row>
      <xdr:rowOff>90487</xdr:rowOff>
    </xdr:from>
    <xdr:to>
      <xdr:col>24</xdr:col>
      <xdr:colOff>28575</xdr:colOff>
      <xdr:row>22</xdr:row>
      <xdr:rowOff>47625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485774</xdr:colOff>
      <xdr:row>22</xdr:row>
      <xdr:rowOff>238125</xdr:rowOff>
    </xdr:from>
    <xdr:to>
      <xdr:col>23</xdr:col>
      <xdr:colOff>523875</xdr:colOff>
      <xdr:row>40</xdr:row>
      <xdr:rowOff>114299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0.20438</cdr:x>
      <cdr:y>0.62791</cdr:y>
    </cdr:from>
    <cdr:to>
      <cdr:x>0.42883</cdr:x>
      <cdr:y>0.84496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66799" y="1543048"/>
          <a:ext cx="1171575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На </a:t>
          </a:r>
        </a:p>
        <a:p xmlns:a="http://schemas.openxmlformats.org/drawingml/2006/main">
          <a:pPr algn="ctr"/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01.07.2021</a:t>
          </a:r>
        </a:p>
      </cdr:txBody>
    </cdr:sp>
  </cdr:relSizeAnchor>
  <cdr:relSizeAnchor xmlns:cdr="http://schemas.openxmlformats.org/drawingml/2006/chartDrawing">
    <cdr:from>
      <cdr:x>0.57847</cdr:x>
      <cdr:y>0.62791</cdr:y>
    </cdr:from>
    <cdr:to>
      <cdr:x>0.80292</cdr:x>
      <cdr:y>0.84884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019424" y="1543048"/>
          <a:ext cx="1171575" cy="542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На</a:t>
          </a:r>
          <a:r>
            <a:rPr lang="ru-RU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 xmlns:a="http://schemas.openxmlformats.org/drawingml/2006/main">
          <a:pPr algn="ctr"/>
          <a:r>
            <a:rPr lang="ru-RU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01.07.2022</a:t>
          </a:r>
          <a:endParaRPr lang="ru-RU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0.20446</cdr:x>
      <cdr:y>0.61677</cdr:y>
    </cdr:from>
    <cdr:to>
      <cdr:x>0.80483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47750" y="1471611"/>
          <a:ext cx="30765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0.19888</cdr:x>
      <cdr:y>0.6213</cdr:y>
    </cdr:from>
    <cdr:to>
      <cdr:x>0.80297</cdr:x>
      <cdr:y>0.85404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019174" y="1500186"/>
          <a:ext cx="3095625" cy="56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0.2119</cdr:x>
      <cdr:y>0.61341</cdr:y>
    </cdr:from>
    <cdr:to>
      <cdr:x>0.39777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085850" y="1481136"/>
          <a:ext cx="952500" cy="933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  </a:t>
          </a:r>
        </a:p>
      </cdr:txBody>
    </cdr:sp>
  </cdr:relSizeAnchor>
  <cdr:relSizeAnchor xmlns:cdr="http://schemas.openxmlformats.org/drawingml/2006/chartDrawing">
    <cdr:from>
      <cdr:x>0.20632</cdr:x>
      <cdr:y>0.6213</cdr:y>
    </cdr:from>
    <cdr:to>
      <cdr:x>0.42193</cdr:x>
      <cdr:y>0.83826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057275" y="1500186"/>
          <a:ext cx="1104900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0.20074</cdr:x>
      <cdr:y>0.6213</cdr:y>
    </cdr:from>
    <cdr:to>
      <cdr:x>0.42379</cdr:x>
      <cdr:y>0.85404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028700" y="1500186"/>
          <a:ext cx="1143000" cy="56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На</a:t>
          </a:r>
        </a:p>
        <a:p xmlns:a="http://schemas.openxmlformats.org/drawingml/2006/main">
          <a:pPr algn="ctr"/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01.07.2021</a:t>
          </a:r>
        </a:p>
      </cdr:txBody>
    </cdr:sp>
  </cdr:relSizeAnchor>
  <cdr:relSizeAnchor xmlns:cdr="http://schemas.openxmlformats.org/drawingml/2006/chartDrawing">
    <cdr:from>
      <cdr:x>0.58426</cdr:x>
      <cdr:y>0.62064</cdr:y>
    </cdr:from>
    <cdr:to>
      <cdr:x>0.80731</cdr:x>
      <cdr:y>0.85339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2994025" y="1498600"/>
          <a:ext cx="1143000" cy="56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На</a:t>
          </a:r>
        </a:p>
        <a:p xmlns:a="http://schemas.openxmlformats.org/drawingml/2006/main">
          <a:pPr algn="ctr"/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01.07.2022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192884</xdr:colOff>
      <xdr:row>0</xdr:row>
      <xdr:rowOff>104776</xdr:rowOff>
    </xdr:from>
    <xdr:to>
      <xdr:col>11</xdr:col>
      <xdr:colOff>904875</xdr:colOff>
      <xdr:row>5</xdr:row>
      <xdr:rowOff>250032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11906</xdr:colOff>
      <xdr:row>6</xdr:row>
      <xdr:rowOff>21430</xdr:rowOff>
    </xdr:from>
    <xdr:to>
      <xdr:col>18</xdr:col>
      <xdr:colOff>11906</xdr:colOff>
      <xdr:row>19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U938"/>
  <sheetViews>
    <sheetView tabSelected="1" view="pageBreakPreview" topLeftCell="A920" zoomScaleNormal="100" zoomScaleSheetLayoutView="100" workbookViewId="0">
      <selection activeCell="P455" sqref="P455"/>
    </sheetView>
  </sheetViews>
  <sheetFormatPr defaultColWidth="9.140625" defaultRowHeight="12.75" x14ac:dyDescent="0.2"/>
  <cols>
    <col min="1" max="1" width="9.28515625" style="1" customWidth="1"/>
    <col min="2" max="2" width="42.7109375" style="2" customWidth="1"/>
    <col min="3" max="3" width="13.28515625" style="3" customWidth="1"/>
    <col min="4" max="4" width="10.85546875" style="4" customWidth="1"/>
    <col min="5" max="5" width="14.28515625" style="4" customWidth="1"/>
    <col min="6" max="6" width="9.7109375" style="5" customWidth="1"/>
    <col min="7" max="7" width="12.85546875" style="1" customWidth="1"/>
    <col min="8" max="8" width="12.42578125" style="1" customWidth="1"/>
    <col min="9" max="9" width="10.85546875" style="1" customWidth="1"/>
    <col min="10" max="10" width="11.7109375" style="1" customWidth="1"/>
    <col min="11" max="11" width="12.28515625" style="1" customWidth="1"/>
    <col min="12" max="12" width="26.42578125" style="1" customWidth="1"/>
    <col min="13" max="13" width="22.42578125" style="1" hidden="1" customWidth="1"/>
    <col min="14" max="14" width="9.140625" style="1" hidden="1" customWidth="1"/>
    <col min="15" max="15" width="10.140625" style="1" hidden="1" customWidth="1"/>
    <col min="16" max="16" width="11.42578125" style="1" customWidth="1"/>
    <col min="17" max="17" width="11.7109375" style="1" customWidth="1"/>
    <col min="18" max="18" width="9.140625" style="1"/>
    <col min="19" max="19" width="18" style="1" customWidth="1"/>
    <col min="20" max="16384" width="9.140625" style="1"/>
  </cols>
  <sheetData>
    <row r="1" spans="1:12" ht="25.15" customHeight="1" x14ac:dyDescent="0.25">
      <c r="I1" s="789"/>
      <c r="J1" s="789"/>
      <c r="K1" s="789"/>
      <c r="L1" s="789"/>
    </row>
    <row r="2" spans="1:12" ht="25.5" customHeight="1" x14ac:dyDescent="0.2">
      <c r="A2" s="790" t="s">
        <v>0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</row>
    <row r="3" spans="1:12" ht="18.75" x14ac:dyDescent="0.2">
      <c r="A3" s="790"/>
      <c r="B3" s="790"/>
      <c r="C3" s="790"/>
      <c r="D3" s="790"/>
      <c r="E3" s="790"/>
      <c r="F3" s="790"/>
      <c r="G3" s="790"/>
      <c r="H3" s="790"/>
      <c r="I3" s="790"/>
      <c r="J3" s="790"/>
      <c r="K3" s="790"/>
      <c r="L3" s="790"/>
    </row>
    <row r="4" spans="1:12" ht="15.75" x14ac:dyDescent="0.25">
      <c r="A4" s="18"/>
    </row>
    <row r="33" spans="1:12" ht="12.75" customHeight="1" x14ac:dyDescent="0.3">
      <c r="B33" s="19"/>
    </row>
    <row r="38" spans="1:12" ht="3" customHeight="1" x14ac:dyDescent="0.2"/>
    <row r="39" spans="1:12" hidden="1" x14ac:dyDescent="0.2"/>
    <row r="40" spans="1:12" ht="117.75" customHeight="1" x14ac:dyDescent="0.2">
      <c r="A40" s="794" t="s">
        <v>520</v>
      </c>
      <c r="B40" s="794"/>
      <c r="C40" s="794"/>
      <c r="D40" s="794"/>
      <c r="E40" s="794"/>
      <c r="F40" s="794"/>
      <c r="G40" s="794"/>
      <c r="H40" s="794"/>
      <c r="I40" s="794"/>
      <c r="J40" s="794"/>
      <c r="K40" s="794"/>
      <c r="L40" s="794"/>
    </row>
    <row r="41" spans="1:12" ht="12" customHeight="1" x14ac:dyDescent="0.2">
      <c r="A41" s="794"/>
      <c r="B41" s="794"/>
      <c r="C41" s="794"/>
      <c r="D41" s="794"/>
      <c r="E41" s="794"/>
      <c r="F41" s="794"/>
      <c r="G41" s="794"/>
      <c r="H41" s="794"/>
      <c r="I41" s="794"/>
      <c r="J41" s="794"/>
      <c r="K41" s="794"/>
      <c r="L41" s="794"/>
    </row>
    <row r="42" spans="1:12" ht="22.15" customHeight="1" x14ac:dyDescent="0.2">
      <c r="A42" s="794"/>
      <c r="B42" s="794"/>
      <c r="C42" s="794"/>
      <c r="D42" s="794"/>
      <c r="E42" s="794"/>
      <c r="F42" s="794"/>
      <c r="G42" s="794"/>
      <c r="H42" s="794"/>
      <c r="I42" s="794"/>
      <c r="J42" s="794"/>
      <c r="K42" s="794"/>
      <c r="L42" s="794"/>
    </row>
    <row r="43" spans="1:12" ht="22.15" customHeight="1" x14ac:dyDescent="0.2">
      <c r="A43" s="794"/>
      <c r="B43" s="794"/>
      <c r="C43" s="794"/>
      <c r="D43" s="794"/>
      <c r="E43" s="794"/>
      <c r="F43" s="794"/>
      <c r="G43" s="794"/>
      <c r="H43" s="794"/>
      <c r="I43" s="794"/>
      <c r="J43" s="794"/>
      <c r="K43" s="794"/>
      <c r="L43" s="794"/>
    </row>
    <row r="44" spans="1:12" ht="22.15" customHeight="1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 ht="22.15" customHeight="1" x14ac:dyDescent="0.3">
      <c r="A45" s="21"/>
      <c r="B45" s="21"/>
      <c r="C45" s="21"/>
      <c r="D45" s="21"/>
      <c r="E45" s="21"/>
      <c r="F45" s="21"/>
    </row>
    <row r="46" spans="1:12" ht="22.15" customHeight="1" x14ac:dyDescent="0.3">
      <c r="A46" s="21"/>
      <c r="B46" s="21"/>
      <c r="C46" s="21"/>
      <c r="D46" s="21"/>
      <c r="E46" s="21"/>
      <c r="F46" s="21"/>
    </row>
    <row r="47" spans="1:12" ht="25.5" customHeight="1" x14ac:dyDescent="0.3">
      <c r="A47" s="21"/>
      <c r="B47" s="21"/>
      <c r="C47" s="21"/>
      <c r="D47" s="21"/>
      <c r="E47" s="21"/>
      <c r="F47" s="21"/>
    </row>
    <row r="48" spans="1:12" ht="25.5" customHeight="1" x14ac:dyDescent="0.3">
      <c r="A48" s="21"/>
      <c r="B48" s="21"/>
      <c r="C48" s="21"/>
      <c r="D48" s="21"/>
      <c r="E48" s="21"/>
      <c r="F48" s="21"/>
    </row>
    <row r="49" spans="1:6" ht="25.5" customHeight="1" x14ac:dyDescent="0.3">
      <c r="A49" s="21"/>
      <c r="B49" s="21"/>
      <c r="C49" s="21"/>
      <c r="D49" s="21"/>
      <c r="E49" s="21"/>
      <c r="F49" s="21"/>
    </row>
    <row r="50" spans="1:6" ht="25.5" customHeight="1" x14ac:dyDescent="0.3">
      <c r="A50" s="21"/>
      <c r="B50" s="21"/>
      <c r="C50" s="21"/>
      <c r="D50" s="21"/>
      <c r="E50" s="21"/>
      <c r="F50" s="21"/>
    </row>
    <row r="51" spans="1:6" ht="25.5" customHeight="1" x14ac:dyDescent="0.3">
      <c r="A51" s="21"/>
      <c r="B51" s="21"/>
      <c r="C51" s="21"/>
      <c r="D51" s="21"/>
      <c r="E51" s="21"/>
      <c r="F51" s="21"/>
    </row>
    <row r="52" spans="1:6" ht="20.25" x14ac:dyDescent="0.3">
      <c r="A52" s="791"/>
      <c r="B52" s="791"/>
      <c r="C52" s="791"/>
      <c r="D52" s="791"/>
      <c r="E52" s="791"/>
      <c r="F52" s="791"/>
    </row>
    <row r="53" spans="1:6" ht="20.25" x14ac:dyDescent="0.3">
      <c r="A53" s="22"/>
    </row>
    <row r="54" spans="1:6" ht="20.25" x14ac:dyDescent="0.3">
      <c r="A54" s="22"/>
    </row>
    <row r="55" spans="1:6" ht="22.15" customHeight="1" x14ac:dyDescent="0.2">
      <c r="A55" s="23"/>
    </row>
    <row r="56" spans="1:6" ht="22.15" customHeight="1" x14ac:dyDescent="0.2"/>
    <row r="57" spans="1:6" ht="22.15" customHeight="1" x14ac:dyDescent="0.2"/>
    <row r="58" spans="1:6" ht="22.15" customHeight="1" x14ac:dyDescent="0.2"/>
    <row r="59" spans="1:6" ht="22.15" customHeight="1" x14ac:dyDescent="0.2"/>
    <row r="60" spans="1:6" ht="22.15" customHeight="1" x14ac:dyDescent="0.2"/>
    <row r="61" spans="1:6" ht="22.15" customHeight="1" x14ac:dyDescent="0.2"/>
    <row r="62" spans="1:6" ht="22.15" customHeight="1" x14ac:dyDescent="0.2"/>
    <row r="63" spans="1:6" ht="22.15" customHeight="1" x14ac:dyDescent="0.2"/>
    <row r="64" spans="1:6" ht="22.15" customHeight="1" x14ac:dyDescent="0.2"/>
    <row r="65" spans="1:12" ht="22.15" customHeight="1" x14ac:dyDescent="0.2"/>
    <row r="66" spans="1:12" ht="22.15" customHeight="1" x14ac:dyDescent="0.2"/>
    <row r="67" spans="1:12" ht="22.15" customHeight="1" x14ac:dyDescent="0.2"/>
    <row r="68" spans="1:12" ht="22.15" customHeight="1" x14ac:dyDescent="0.2"/>
    <row r="69" spans="1:12" ht="22.15" customHeight="1" x14ac:dyDescent="0.2"/>
    <row r="70" spans="1:12" ht="22.15" customHeight="1" x14ac:dyDescent="0.2"/>
    <row r="71" spans="1:12" ht="22.15" customHeight="1" x14ac:dyDescent="0.2"/>
    <row r="72" spans="1:12" ht="22.15" customHeight="1" x14ac:dyDescent="0.2"/>
    <row r="73" spans="1:12" ht="22.15" customHeight="1" x14ac:dyDescent="0.2"/>
    <row r="74" spans="1:12" ht="22.15" customHeight="1" x14ac:dyDescent="0.2"/>
    <row r="75" spans="1:12" ht="22.15" customHeight="1" x14ac:dyDescent="0.2"/>
    <row r="76" spans="1:12" ht="22.15" customHeight="1" x14ac:dyDescent="0.2"/>
    <row r="77" spans="1:12" ht="22.15" customHeight="1" x14ac:dyDescent="0.2"/>
    <row r="78" spans="1:12" ht="22.15" customHeight="1" x14ac:dyDescent="0.2"/>
    <row r="80" spans="1:12" ht="30" customHeight="1" x14ac:dyDescent="0.2">
      <c r="A80" s="792" t="s">
        <v>1</v>
      </c>
      <c r="B80" s="792"/>
      <c r="C80" s="792"/>
      <c r="D80" s="792"/>
      <c r="E80" s="792"/>
      <c r="F80" s="792"/>
      <c r="G80" s="792"/>
      <c r="H80" s="792"/>
      <c r="I80" s="792"/>
      <c r="J80" s="792"/>
      <c r="K80" s="792"/>
      <c r="L80" s="792"/>
    </row>
    <row r="81" spans="1:12" ht="30" customHeight="1" x14ac:dyDescent="0.2">
      <c r="A81" s="792"/>
      <c r="B81" s="792"/>
      <c r="C81" s="792"/>
      <c r="D81" s="792"/>
      <c r="E81" s="792"/>
      <c r="F81" s="792"/>
      <c r="G81" s="792"/>
      <c r="H81" s="792"/>
      <c r="I81" s="792"/>
      <c r="J81" s="792"/>
      <c r="K81" s="792"/>
      <c r="L81" s="792"/>
    </row>
    <row r="82" spans="1:12" ht="18" customHeight="1" x14ac:dyDescent="0.3">
      <c r="A82" s="6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</row>
    <row r="83" spans="1:12" ht="18" customHeight="1" x14ac:dyDescent="0.3">
      <c r="A83" s="6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</row>
    <row r="84" spans="1:12" ht="18" customHeight="1" x14ac:dyDescent="0.3">
      <c r="A84" s="6"/>
      <c r="B84" s="297"/>
      <c r="C84" s="297"/>
      <c r="D84" s="297"/>
      <c r="E84" s="297"/>
      <c r="F84" s="297"/>
      <c r="G84" s="297"/>
      <c r="H84" s="297"/>
      <c r="I84" s="297"/>
      <c r="J84" s="297"/>
      <c r="K84" s="297"/>
      <c r="L84" s="17"/>
    </row>
    <row r="85" spans="1:12" ht="18" customHeight="1" x14ac:dyDescent="0.3">
      <c r="A85" s="6"/>
      <c r="B85" s="297"/>
      <c r="C85" s="297"/>
      <c r="D85" s="297"/>
      <c r="E85" s="297"/>
      <c r="F85" s="297"/>
      <c r="G85" s="297"/>
      <c r="H85" s="297"/>
      <c r="I85" s="297"/>
      <c r="J85" s="297"/>
      <c r="K85" s="297"/>
      <c r="L85" s="17"/>
    </row>
    <row r="86" spans="1:12" ht="22.15" customHeight="1" x14ac:dyDescent="0.3">
      <c r="A86" s="6"/>
      <c r="B86" s="595" t="s">
        <v>507</v>
      </c>
      <c r="C86" s="596"/>
      <c r="D86" s="596"/>
      <c r="E86" s="596"/>
      <c r="F86" s="596"/>
      <c r="G86" s="596"/>
      <c r="H86" s="596"/>
      <c r="I86" s="596"/>
      <c r="J86" s="596"/>
      <c r="K86" s="296"/>
      <c r="L86" s="284">
        <v>3</v>
      </c>
    </row>
    <row r="87" spans="1:12" ht="22.15" customHeight="1" x14ac:dyDescent="0.3">
      <c r="A87" s="6"/>
      <c r="B87" s="595"/>
      <c r="C87" s="596"/>
      <c r="D87" s="596"/>
      <c r="E87" s="596"/>
      <c r="F87" s="596"/>
      <c r="G87" s="596"/>
      <c r="H87" s="596"/>
      <c r="I87" s="596"/>
      <c r="J87" s="596"/>
      <c r="K87" s="596"/>
      <c r="L87" s="171"/>
    </row>
    <row r="88" spans="1:12" ht="22.15" customHeight="1" x14ac:dyDescent="0.3">
      <c r="A88" s="6"/>
      <c r="B88" s="595" t="s">
        <v>2</v>
      </c>
      <c r="C88" s="596"/>
      <c r="D88" s="596"/>
      <c r="E88" s="596"/>
      <c r="F88" s="596"/>
      <c r="G88" s="596"/>
      <c r="H88" s="596"/>
      <c r="I88" s="596"/>
      <c r="J88" s="596"/>
      <c r="K88" s="285"/>
      <c r="L88" s="170">
        <v>3</v>
      </c>
    </row>
    <row r="89" spans="1:12" ht="22.15" customHeight="1" x14ac:dyDescent="0.3">
      <c r="A89" s="6"/>
      <c r="B89" s="595"/>
      <c r="C89" s="596"/>
      <c r="D89" s="596"/>
      <c r="E89" s="596"/>
      <c r="F89" s="596"/>
      <c r="G89" s="596"/>
      <c r="H89" s="596"/>
      <c r="I89" s="596"/>
      <c r="J89" s="596"/>
      <c r="K89" s="596"/>
      <c r="L89" s="170"/>
    </row>
    <row r="90" spans="1:12" ht="22.15" customHeight="1" x14ac:dyDescent="0.3">
      <c r="A90" s="6"/>
      <c r="B90" s="595" t="s">
        <v>506</v>
      </c>
      <c r="C90" s="596"/>
      <c r="D90" s="596"/>
      <c r="E90" s="596"/>
      <c r="F90" s="596"/>
      <c r="G90" s="596"/>
      <c r="H90" s="596"/>
      <c r="I90" s="596"/>
      <c r="J90" s="596"/>
      <c r="K90" s="285"/>
      <c r="L90" s="283">
        <v>3</v>
      </c>
    </row>
    <row r="91" spans="1:12" ht="22.15" customHeight="1" x14ac:dyDescent="0.3">
      <c r="A91" s="6"/>
      <c r="B91" s="595"/>
      <c r="C91" s="596"/>
      <c r="D91" s="596"/>
      <c r="E91" s="596"/>
      <c r="F91" s="596"/>
      <c r="G91" s="596"/>
      <c r="H91" s="596"/>
      <c r="I91" s="596"/>
      <c r="J91" s="596"/>
      <c r="K91" s="596"/>
      <c r="L91" s="170"/>
    </row>
    <row r="92" spans="1:12" ht="22.15" customHeight="1" x14ac:dyDescent="0.3">
      <c r="A92" s="6"/>
      <c r="B92" s="595" t="s">
        <v>4</v>
      </c>
      <c r="C92" s="596"/>
      <c r="D92" s="596"/>
      <c r="E92" s="596"/>
      <c r="F92" s="596"/>
      <c r="G92" s="596"/>
      <c r="H92" s="596"/>
      <c r="I92" s="596"/>
      <c r="J92" s="596"/>
      <c r="K92" s="285"/>
      <c r="L92" s="170">
        <v>4</v>
      </c>
    </row>
    <row r="93" spans="1:12" ht="22.15" customHeight="1" x14ac:dyDescent="0.3">
      <c r="A93" s="6"/>
      <c r="B93" s="595"/>
      <c r="C93" s="596"/>
      <c r="D93" s="596"/>
      <c r="E93" s="596"/>
      <c r="F93" s="596"/>
      <c r="G93" s="596"/>
      <c r="H93" s="596"/>
      <c r="I93" s="596"/>
      <c r="J93" s="596"/>
      <c r="K93" s="596"/>
      <c r="L93" s="172"/>
    </row>
    <row r="94" spans="1:12" ht="22.15" customHeight="1" x14ac:dyDescent="0.3">
      <c r="A94" s="6"/>
      <c r="B94" s="595" t="s">
        <v>509</v>
      </c>
      <c r="C94" s="596"/>
      <c r="D94" s="596"/>
      <c r="E94" s="596"/>
      <c r="F94" s="596"/>
      <c r="G94" s="596"/>
      <c r="H94" s="596"/>
      <c r="I94" s="596"/>
      <c r="J94" s="596"/>
      <c r="K94" s="285"/>
      <c r="L94" s="283">
        <v>4</v>
      </c>
    </row>
    <row r="95" spans="1:12" ht="21" customHeight="1" x14ac:dyDescent="0.3">
      <c r="A95" s="6"/>
      <c r="B95" s="793"/>
      <c r="C95" s="596"/>
      <c r="D95" s="596"/>
      <c r="E95" s="596"/>
      <c r="F95" s="596"/>
      <c r="G95" s="596"/>
      <c r="H95" s="596"/>
      <c r="I95" s="596"/>
      <c r="J95" s="596"/>
      <c r="K95" s="596"/>
      <c r="L95" s="172"/>
    </row>
    <row r="96" spans="1:12" ht="79.5" customHeight="1" x14ac:dyDescent="0.3">
      <c r="A96" s="6"/>
      <c r="B96" s="1005" t="s">
        <v>533</v>
      </c>
      <c r="C96" s="1006"/>
      <c r="D96" s="1006"/>
      <c r="E96" s="1006"/>
      <c r="F96" s="1006"/>
      <c r="G96" s="1006"/>
      <c r="H96" s="1006"/>
      <c r="I96" s="1006"/>
      <c r="J96" s="1006"/>
      <c r="K96" s="311"/>
      <c r="L96" s="170">
        <v>5</v>
      </c>
    </row>
    <row r="97" spans="1:12" ht="21.75" customHeight="1" x14ac:dyDescent="0.3">
      <c r="A97" s="6"/>
      <c r="B97" s="793"/>
      <c r="C97" s="596"/>
      <c r="D97" s="596"/>
      <c r="E97" s="596"/>
      <c r="F97" s="596"/>
      <c r="G97" s="596"/>
      <c r="H97" s="596"/>
      <c r="I97" s="596"/>
      <c r="J97" s="596"/>
      <c r="K97" s="596"/>
      <c r="L97" s="172"/>
    </row>
    <row r="98" spans="1:12" ht="20.25" customHeight="1" x14ac:dyDescent="0.3">
      <c r="A98" s="6"/>
      <c r="B98" s="1007" t="s">
        <v>510</v>
      </c>
      <c r="C98" s="849"/>
      <c r="D98" s="849"/>
      <c r="E98" s="849"/>
      <c r="F98" s="849"/>
      <c r="G98" s="849"/>
      <c r="H98" s="849"/>
      <c r="I98" s="849"/>
      <c r="J98" s="849"/>
      <c r="K98" s="290"/>
      <c r="L98" s="298">
        <v>6</v>
      </c>
    </row>
    <row r="99" spans="1:12" ht="21.75" customHeight="1" x14ac:dyDescent="0.3">
      <c r="A99" s="6"/>
      <c r="B99" s="795"/>
      <c r="C99" s="796"/>
      <c r="D99" s="796"/>
      <c r="E99" s="796"/>
      <c r="F99" s="796"/>
      <c r="G99" s="796"/>
      <c r="H99" s="796"/>
      <c r="I99" s="796"/>
      <c r="J99" s="796"/>
      <c r="K99" s="796"/>
      <c r="L99" s="173"/>
    </row>
    <row r="100" spans="1:12" ht="22.15" customHeight="1" x14ac:dyDescent="0.3">
      <c r="A100" s="6"/>
      <c r="B100" s="595" t="s">
        <v>511</v>
      </c>
      <c r="C100" s="596"/>
      <c r="D100" s="596"/>
      <c r="E100" s="596"/>
      <c r="F100" s="596"/>
      <c r="G100" s="596"/>
      <c r="H100" s="596"/>
      <c r="I100" s="596"/>
      <c r="J100" s="596"/>
      <c r="K100" s="285"/>
      <c r="L100" s="170">
        <v>7</v>
      </c>
    </row>
    <row r="101" spans="1:12" ht="22.15" customHeight="1" x14ac:dyDescent="0.3">
      <c r="A101" s="6"/>
      <c r="B101" s="595"/>
      <c r="C101" s="596"/>
      <c r="D101" s="596"/>
      <c r="E101" s="596"/>
      <c r="F101" s="596"/>
      <c r="G101" s="596"/>
      <c r="H101" s="596"/>
      <c r="I101" s="596"/>
      <c r="J101" s="596"/>
      <c r="K101" s="596"/>
      <c r="L101" s="172"/>
    </row>
    <row r="102" spans="1:12" ht="22.15" customHeight="1" x14ac:dyDescent="0.3">
      <c r="A102" s="6"/>
      <c r="B102" s="595" t="s">
        <v>512</v>
      </c>
      <c r="C102" s="596"/>
      <c r="D102" s="596"/>
      <c r="E102" s="596"/>
      <c r="F102" s="596"/>
      <c r="G102" s="596"/>
      <c r="H102" s="596"/>
      <c r="I102" s="596"/>
      <c r="J102" s="596"/>
      <c r="K102" s="285"/>
      <c r="L102" s="170">
        <v>7</v>
      </c>
    </row>
    <row r="103" spans="1:12" ht="22.15" customHeight="1" x14ac:dyDescent="0.3">
      <c r="A103" s="6"/>
      <c r="B103" s="793"/>
      <c r="C103" s="596"/>
      <c r="D103" s="596"/>
      <c r="E103" s="596"/>
      <c r="F103" s="596"/>
      <c r="G103" s="596"/>
      <c r="H103" s="596"/>
      <c r="I103" s="596"/>
      <c r="J103" s="596"/>
      <c r="K103" s="596"/>
      <c r="L103" s="172"/>
    </row>
    <row r="104" spans="1:12" ht="22.15" customHeight="1" x14ac:dyDescent="0.3">
      <c r="A104" s="6"/>
      <c r="B104" s="595" t="s">
        <v>513</v>
      </c>
      <c r="C104" s="596"/>
      <c r="D104" s="596"/>
      <c r="E104" s="596"/>
      <c r="F104" s="596"/>
      <c r="G104" s="596"/>
      <c r="H104" s="596"/>
      <c r="I104" s="596"/>
      <c r="J104" s="596"/>
      <c r="K104" s="285"/>
      <c r="L104" s="170">
        <v>8</v>
      </c>
    </row>
    <row r="105" spans="1:12" ht="22.15" customHeight="1" x14ac:dyDescent="0.3">
      <c r="A105" s="6"/>
      <c r="B105" s="597"/>
      <c r="C105" s="598"/>
      <c r="D105" s="598"/>
      <c r="E105" s="598"/>
      <c r="F105" s="598"/>
      <c r="G105" s="598"/>
      <c r="H105" s="598"/>
      <c r="I105" s="598"/>
      <c r="J105" s="598"/>
      <c r="K105" s="598"/>
      <c r="L105" s="170"/>
    </row>
    <row r="106" spans="1:12" ht="22.15" customHeight="1" x14ac:dyDescent="0.3">
      <c r="A106" s="6"/>
      <c r="B106" s="595" t="s">
        <v>647</v>
      </c>
      <c r="C106" s="596"/>
      <c r="D106" s="596"/>
      <c r="E106" s="596"/>
      <c r="F106" s="596"/>
      <c r="G106" s="596"/>
      <c r="H106" s="596"/>
      <c r="I106" s="596"/>
      <c r="J106" s="596"/>
      <c r="K106" s="439"/>
      <c r="L106" s="298">
        <v>8</v>
      </c>
    </row>
    <row r="107" spans="1:12" ht="22.15" customHeight="1" x14ac:dyDescent="0.3">
      <c r="A107" s="6"/>
      <c r="B107" s="597"/>
      <c r="C107" s="598"/>
      <c r="D107" s="598"/>
      <c r="E107" s="598"/>
      <c r="F107" s="598"/>
      <c r="G107" s="598"/>
      <c r="H107" s="598"/>
      <c r="I107" s="598"/>
      <c r="J107" s="598"/>
      <c r="K107" s="439"/>
      <c r="L107" s="298"/>
    </row>
    <row r="108" spans="1:12" ht="22.15" customHeight="1" x14ac:dyDescent="0.3">
      <c r="A108" s="6"/>
      <c r="B108" s="595" t="s">
        <v>648</v>
      </c>
      <c r="C108" s="596"/>
      <c r="D108" s="596"/>
      <c r="E108" s="596"/>
      <c r="F108" s="596"/>
      <c r="G108" s="596"/>
      <c r="H108" s="596"/>
      <c r="I108" s="596"/>
      <c r="J108" s="596"/>
      <c r="K108" s="285"/>
      <c r="L108" s="170">
        <v>8</v>
      </c>
    </row>
    <row r="109" spans="1:12" ht="22.15" customHeight="1" x14ac:dyDescent="0.3">
      <c r="A109" s="6"/>
      <c r="B109" s="595"/>
      <c r="C109" s="596"/>
      <c r="D109" s="596"/>
      <c r="E109" s="596"/>
      <c r="F109" s="596"/>
      <c r="G109" s="596"/>
      <c r="H109" s="596"/>
      <c r="I109" s="596"/>
      <c r="J109" s="596"/>
      <c r="K109" s="596"/>
      <c r="L109" s="170"/>
    </row>
    <row r="110" spans="1:12" ht="22.15" customHeight="1" x14ac:dyDescent="0.3">
      <c r="A110" s="6"/>
      <c r="B110" s="595" t="s">
        <v>649</v>
      </c>
      <c r="C110" s="596"/>
      <c r="D110" s="596"/>
      <c r="E110" s="596"/>
      <c r="F110" s="596"/>
      <c r="G110" s="596"/>
      <c r="H110" s="596"/>
      <c r="I110" s="596"/>
      <c r="J110" s="596"/>
      <c r="K110" s="285"/>
      <c r="L110" s="170">
        <v>9</v>
      </c>
    </row>
    <row r="111" spans="1:12" ht="22.15" customHeight="1" x14ac:dyDescent="0.3">
      <c r="A111" s="6"/>
      <c r="B111" s="595"/>
      <c r="C111" s="596"/>
      <c r="D111" s="596"/>
      <c r="E111" s="596"/>
      <c r="F111" s="596"/>
      <c r="G111" s="596"/>
      <c r="H111" s="596"/>
      <c r="I111" s="596"/>
      <c r="J111" s="596"/>
      <c r="K111" s="596"/>
      <c r="L111" s="170"/>
    </row>
    <row r="112" spans="1:12" ht="22.15" customHeight="1" x14ac:dyDescent="0.3">
      <c r="A112" s="6"/>
      <c r="B112" s="595" t="s">
        <v>650</v>
      </c>
      <c r="C112" s="596"/>
      <c r="D112" s="596"/>
      <c r="E112" s="596"/>
      <c r="F112" s="596"/>
      <c r="G112" s="596"/>
      <c r="H112" s="596"/>
      <c r="I112" s="596"/>
      <c r="J112" s="596"/>
      <c r="K112" s="285"/>
      <c r="L112" s="174">
        <v>11</v>
      </c>
    </row>
    <row r="113" spans="1:12" ht="22.15" customHeight="1" x14ac:dyDescent="0.3">
      <c r="A113" s="6"/>
      <c r="B113" s="793"/>
      <c r="C113" s="596"/>
      <c r="D113" s="596"/>
      <c r="E113" s="596"/>
      <c r="F113" s="596"/>
      <c r="G113" s="596"/>
      <c r="H113" s="596"/>
      <c r="I113" s="596"/>
      <c r="J113" s="596"/>
      <c r="K113" s="596"/>
      <c r="L113" s="172"/>
    </row>
    <row r="114" spans="1:12" ht="22.15" customHeight="1" x14ac:dyDescent="0.3">
      <c r="A114" s="6"/>
      <c r="B114" s="595" t="s">
        <v>651</v>
      </c>
      <c r="C114" s="596"/>
      <c r="D114" s="596"/>
      <c r="E114" s="596"/>
      <c r="F114" s="596"/>
      <c r="G114" s="596"/>
      <c r="H114" s="596"/>
      <c r="I114" s="596"/>
      <c r="J114" s="596"/>
      <c r="K114" s="286"/>
      <c r="L114" s="174">
        <v>12</v>
      </c>
    </row>
    <row r="115" spans="1:12" ht="22.15" customHeight="1" x14ac:dyDescent="0.3">
      <c r="A115" s="6"/>
      <c r="B115" s="595"/>
      <c r="C115" s="596"/>
      <c r="D115" s="596"/>
      <c r="E115" s="596"/>
      <c r="F115" s="596"/>
      <c r="G115" s="596"/>
      <c r="H115" s="596"/>
      <c r="I115" s="596"/>
      <c r="J115" s="596"/>
      <c r="K115" s="596"/>
      <c r="L115" s="277"/>
    </row>
    <row r="116" spans="1:12" ht="22.15" customHeight="1" x14ac:dyDescent="0.3">
      <c r="A116" s="7"/>
      <c r="B116" s="595" t="s">
        <v>652</v>
      </c>
      <c r="C116" s="596"/>
      <c r="D116" s="596"/>
      <c r="E116" s="596"/>
      <c r="F116" s="596"/>
      <c r="G116" s="596"/>
      <c r="H116" s="596"/>
      <c r="I116" s="596"/>
      <c r="J116" s="596"/>
      <c r="K116" s="286"/>
      <c r="L116" s="174">
        <v>13</v>
      </c>
    </row>
    <row r="117" spans="1:12" ht="22.15" customHeight="1" x14ac:dyDescent="0.3">
      <c r="A117" s="6"/>
      <c r="B117" s="595"/>
      <c r="C117" s="596"/>
      <c r="D117" s="596"/>
      <c r="E117" s="596"/>
      <c r="F117" s="596"/>
      <c r="G117" s="596"/>
      <c r="H117" s="596"/>
      <c r="I117" s="596"/>
      <c r="J117" s="596"/>
      <c r="K117" s="596"/>
      <c r="L117" s="174"/>
    </row>
    <row r="118" spans="1:12" ht="22.15" customHeight="1" x14ac:dyDescent="0.3">
      <c r="A118" s="6"/>
      <c r="B118" s="595" t="s">
        <v>653</v>
      </c>
      <c r="C118" s="596"/>
      <c r="D118" s="596"/>
      <c r="E118" s="596"/>
      <c r="F118" s="596"/>
      <c r="G118" s="596"/>
      <c r="H118" s="596"/>
      <c r="I118" s="596"/>
      <c r="J118" s="596"/>
      <c r="K118" s="285"/>
      <c r="L118" s="174">
        <v>14</v>
      </c>
    </row>
    <row r="119" spans="1:12" ht="22.15" customHeight="1" x14ac:dyDescent="0.3">
      <c r="A119" s="6"/>
      <c r="B119" s="595" t="s">
        <v>417</v>
      </c>
      <c r="C119" s="596"/>
      <c r="D119" s="596"/>
      <c r="E119" s="596"/>
      <c r="F119" s="596"/>
      <c r="G119" s="596"/>
      <c r="H119" s="596"/>
      <c r="I119" s="596"/>
      <c r="J119" s="596"/>
      <c r="K119" s="596"/>
      <c r="L119" s="174"/>
    </row>
    <row r="120" spans="1:12" ht="22.15" customHeight="1" x14ac:dyDescent="0.3">
      <c r="A120" s="6"/>
      <c r="B120" s="595" t="s">
        <v>654</v>
      </c>
      <c r="C120" s="596"/>
      <c r="D120" s="596"/>
      <c r="E120" s="596"/>
      <c r="F120" s="596"/>
      <c r="G120" s="596"/>
      <c r="H120" s="596"/>
      <c r="I120" s="596"/>
      <c r="J120" s="596"/>
      <c r="K120" s="285"/>
      <c r="L120" s="174">
        <v>14</v>
      </c>
    </row>
    <row r="121" spans="1:12" ht="22.15" customHeight="1" x14ac:dyDescent="0.3">
      <c r="A121" s="6"/>
      <c r="B121" s="128"/>
      <c r="C121" s="129"/>
      <c r="D121" s="130"/>
      <c r="E121" s="130"/>
      <c r="F121" s="131"/>
      <c r="G121" s="79"/>
      <c r="H121" s="79"/>
      <c r="I121" s="79"/>
      <c r="J121" s="79"/>
      <c r="K121" s="79"/>
    </row>
    <row r="122" spans="1:12" ht="22.15" customHeight="1" x14ac:dyDescent="0.3">
      <c r="A122" s="6"/>
    </row>
    <row r="123" spans="1:12" ht="22.15" customHeight="1" x14ac:dyDescent="0.3">
      <c r="A123" s="6"/>
    </row>
    <row r="124" spans="1:12" ht="22.15" customHeight="1" x14ac:dyDescent="0.3">
      <c r="A124" s="6"/>
    </row>
    <row r="125" spans="1:12" ht="22.15" customHeight="1" x14ac:dyDescent="0.3">
      <c r="A125" s="6"/>
    </row>
    <row r="126" spans="1:12" ht="22.15" customHeight="1" x14ac:dyDescent="0.3">
      <c r="A126" s="6"/>
    </row>
    <row r="127" spans="1:12" ht="22.15" customHeight="1" x14ac:dyDescent="0.3">
      <c r="A127" s="6"/>
    </row>
    <row r="128" spans="1:12" ht="22.15" customHeight="1" x14ac:dyDescent="0.3">
      <c r="A128" s="6"/>
    </row>
    <row r="129" spans="1:12" ht="22.15" customHeight="1" x14ac:dyDescent="0.3">
      <c r="A129" s="6"/>
    </row>
    <row r="130" spans="1:12" ht="22.15" customHeight="1" x14ac:dyDescent="0.3">
      <c r="A130" s="6"/>
    </row>
    <row r="131" spans="1:12" ht="22.15" customHeight="1" x14ac:dyDescent="0.3">
      <c r="A131" s="6"/>
    </row>
    <row r="132" spans="1:12" ht="22.15" customHeight="1" x14ac:dyDescent="0.3">
      <c r="A132" s="6"/>
    </row>
    <row r="133" spans="1:12" ht="30" customHeight="1" x14ac:dyDescent="0.25">
      <c r="A133" s="8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9"/>
    </row>
    <row r="134" spans="1:12" ht="30" customHeight="1" x14ac:dyDescent="0.25">
      <c r="A134" s="8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9"/>
    </row>
    <row r="135" spans="1:12" ht="30" customHeight="1" x14ac:dyDescent="0.25">
      <c r="A135" s="8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9"/>
    </row>
    <row r="136" spans="1:12" s="6" customFormat="1" ht="30" customHeight="1" x14ac:dyDescent="0.3">
      <c r="A136" s="8"/>
      <c r="B136" s="799"/>
      <c r="C136" s="799"/>
      <c r="D136" s="799"/>
      <c r="E136" s="799"/>
      <c r="F136" s="9"/>
      <c r="G136" s="8"/>
      <c r="H136" s="8"/>
      <c r="I136" s="8"/>
      <c r="J136" s="8"/>
      <c r="K136" s="8"/>
      <c r="L136" s="8"/>
    </row>
    <row r="137" spans="1:12" ht="30" customHeight="1" x14ac:dyDescent="0.25">
      <c r="A137" s="8"/>
      <c r="B137" s="10"/>
      <c r="C137" s="10"/>
      <c r="D137" s="10"/>
      <c r="E137" s="10"/>
      <c r="F137" s="11"/>
      <c r="G137" s="8"/>
      <c r="H137" s="8"/>
      <c r="I137" s="8"/>
      <c r="J137" s="8"/>
      <c r="K137" s="8"/>
      <c r="L137" s="8"/>
    </row>
    <row r="138" spans="1:12" s="24" customFormat="1" ht="53.25" customHeight="1" x14ac:dyDescent="0.3">
      <c r="A138" s="800" t="s">
        <v>460</v>
      </c>
      <c r="B138" s="800"/>
      <c r="C138" s="800"/>
      <c r="D138" s="800"/>
      <c r="E138" s="800"/>
      <c r="F138" s="800"/>
      <c r="G138" s="800"/>
      <c r="H138" s="800"/>
      <c r="I138" s="800"/>
      <c r="J138" s="800"/>
      <c r="K138" s="800"/>
      <c r="L138" s="800"/>
    </row>
    <row r="139" spans="1:12" s="24" customFormat="1" ht="34.5" customHeight="1" x14ac:dyDescent="0.3">
      <c r="A139" s="800" t="s">
        <v>461</v>
      </c>
      <c r="B139" s="800"/>
      <c r="C139" s="800"/>
      <c r="D139" s="800"/>
      <c r="E139" s="800"/>
      <c r="F139" s="800"/>
      <c r="G139" s="800"/>
      <c r="H139" s="800"/>
      <c r="I139" s="800"/>
      <c r="J139" s="800"/>
      <c r="K139" s="800"/>
      <c r="L139" s="800"/>
    </row>
    <row r="140" spans="1:12" s="24" customFormat="1" ht="18" customHeight="1" x14ac:dyDescent="0.3">
      <c r="A140" s="806"/>
      <c r="B140" s="806"/>
      <c r="C140" s="806"/>
      <c r="D140" s="806"/>
      <c r="E140" s="806"/>
      <c r="F140" s="806"/>
      <c r="G140" s="806"/>
      <c r="H140" s="806"/>
      <c r="I140" s="806"/>
      <c r="J140" s="806"/>
      <c r="K140" s="806"/>
      <c r="L140" s="806"/>
    </row>
    <row r="141" spans="1:12" ht="33" customHeight="1" x14ac:dyDescent="0.2">
      <c r="A141" s="801" t="s">
        <v>6</v>
      </c>
      <c r="B141" s="801"/>
      <c r="C141" s="801"/>
      <c r="D141" s="801"/>
      <c r="E141" s="801"/>
      <c r="F141" s="801"/>
      <c r="G141" s="801"/>
      <c r="H141" s="801"/>
      <c r="I141" s="801"/>
      <c r="J141" s="801"/>
      <c r="K141" s="801"/>
      <c r="L141" s="801"/>
    </row>
    <row r="142" spans="1:12" ht="31.5" customHeight="1" x14ac:dyDescent="0.2">
      <c r="A142" s="279" t="s">
        <v>7</v>
      </c>
      <c r="B142" s="555" t="s">
        <v>8</v>
      </c>
      <c r="C142" s="555"/>
      <c r="D142" s="555"/>
      <c r="E142" s="555"/>
      <c r="F142" s="555"/>
      <c r="G142" s="555"/>
      <c r="H142" s="555"/>
      <c r="I142" s="555"/>
      <c r="J142" s="555" t="s">
        <v>9</v>
      </c>
      <c r="K142" s="555"/>
      <c r="L142" s="280" t="s">
        <v>480</v>
      </c>
    </row>
    <row r="143" spans="1:12" ht="18" customHeight="1" x14ac:dyDescent="0.25">
      <c r="A143" s="281">
        <v>1</v>
      </c>
      <c r="B143" s="802" t="s">
        <v>442</v>
      </c>
      <c r="C143" s="802"/>
      <c r="D143" s="802"/>
      <c r="E143" s="802"/>
      <c r="F143" s="802"/>
      <c r="G143" s="802"/>
      <c r="H143" s="802"/>
      <c r="I143" s="802"/>
      <c r="J143" s="803" t="s">
        <v>10</v>
      </c>
      <c r="K143" s="803"/>
      <c r="L143" s="182">
        <f>L145+L146+L147+L148</f>
        <v>879.9</v>
      </c>
    </row>
    <row r="144" spans="1:12" ht="18" customHeight="1" x14ac:dyDescent="0.25">
      <c r="A144" s="183"/>
      <c r="B144" s="802" t="s">
        <v>11</v>
      </c>
      <c r="C144" s="802"/>
      <c r="D144" s="802"/>
      <c r="E144" s="802"/>
      <c r="F144" s="802"/>
      <c r="G144" s="802"/>
      <c r="H144" s="802"/>
      <c r="I144" s="802"/>
      <c r="J144" s="804"/>
      <c r="K144" s="804"/>
      <c r="L144" s="184"/>
    </row>
    <row r="145" spans="1:22" ht="18" customHeight="1" x14ac:dyDescent="0.25">
      <c r="A145" s="181" t="s">
        <v>12</v>
      </c>
      <c r="B145" s="805" t="s">
        <v>13</v>
      </c>
      <c r="C145" s="805"/>
      <c r="D145" s="805"/>
      <c r="E145" s="805"/>
      <c r="F145" s="805"/>
      <c r="G145" s="805"/>
      <c r="H145" s="805"/>
      <c r="I145" s="805"/>
      <c r="J145" s="804" t="s">
        <v>10</v>
      </c>
      <c r="K145" s="804"/>
      <c r="L145" s="185">
        <v>223.5</v>
      </c>
    </row>
    <row r="146" spans="1:22" ht="18" customHeight="1" x14ac:dyDescent="0.25">
      <c r="A146" s="181" t="s">
        <v>14</v>
      </c>
      <c r="B146" s="805" t="s">
        <v>15</v>
      </c>
      <c r="C146" s="805"/>
      <c r="D146" s="805"/>
      <c r="E146" s="805"/>
      <c r="F146" s="805"/>
      <c r="G146" s="805"/>
      <c r="H146" s="805"/>
      <c r="I146" s="805"/>
      <c r="J146" s="804" t="s">
        <v>10</v>
      </c>
      <c r="K146" s="804"/>
      <c r="L146" s="185">
        <v>218.9</v>
      </c>
    </row>
    <row r="147" spans="1:22" ht="18" customHeight="1" x14ac:dyDescent="0.25">
      <c r="A147" s="181" t="s">
        <v>16</v>
      </c>
      <c r="B147" s="805" t="s">
        <v>17</v>
      </c>
      <c r="C147" s="805"/>
      <c r="D147" s="805"/>
      <c r="E147" s="805"/>
      <c r="F147" s="805"/>
      <c r="G147" s="805"/>
      <c r="H147" s="805"/>
      <c r="I147" s="805"/>
      <c r="J147" s="804" t="s">
        <v>10</v>
      </c>
      <c r="K147" s="804"/>
      <c r="L147" s="185">
        <v>101.1</v>
      </c>
    </row>
    <row r="148" spans="1:22" ht="18" customHeight="1" x14ac:dyDescent="0.25">
      <c r="A148" s="181" t="s">
        <v>18</v>
      </c>
      <c r="B148" s="805" t="s">
        <v>19</v>
      </c>
      <c r="C148" s="805"/>
      <c r="D148" s="805"/>
      <c r="E148" s="805"/>
      <c r="F148" s="805"/>
      <c r="G148" s="805"/>
      <c r="H148" s="805"/>
      <c r="I148" s="805"/>
      <c r="J148" s="804" t="s">
        <v>10</v>
      </c>
      <c r="K148" s="804"/>
      <c r="L148" s="185">
        <v>336.4</v>
      </c>
    </row>
    <row r="149" spans="1:22" ht="30.75" customHeight="1" x14ac:dyDescent="0.2">
      <c r="A149" s="818" t="s">
        <v>394</v>
      </c>
      <c r="B149" s="818"/>
      <c r="C149" s="818"/>
      <c r="D149" s="818"/>
      <c r="E149" s="818"/>
      <c r="F149" s="818"/>
      <c r="G149" s="818"/>
      <c r="H149" s="818"/>
      <c r="I149" s="818"/>
      <c r="J149" s="818"/>
      <c r="K149" s="818"/>
      <c r="L149" s="818"/>
    </row>
    <row r="150" spans="1:22" s="25" customFormat="1" ht="79.5" hidden="1" customHeight="1" x14ac:dyDescent="0.25">
      <c r="A150" s="819"/>
      <c r="B150" s="819"/>
      <c r="C150" s="819"/>
      <c r="D150" s="819"/>
      <c r="E150" s="819"/>
      <c r="F150" s="819"/>
      <c r="G150" s="819"/>
      <c r="H150" s="819"/>
      <c r="I150" s="819"/>
      <c r="J150" s="819"/>
      <c r="K150" s="819"/>
      <c r="L150" s="819"/>
    </row>
    <row r="151" spans="1:22" ht="36.75" customHeight="1" x14ac:dyDescent="0.2">
      <c r="A151" s="108" t="s">
        <v>7</v>
      </c>
      <c r="B151" s="555" t="s">
        <v>20</v>
      </c>
      <c r="C151" s="555"/>
      <c r="D151" s="555"/>
      <c r="E151" s="555"/>
      <c r="F151" s="821" t="s">
        <v>9</v>
      </c>
      <c r="G151" s="821"/>
      <c r="H151" s="820" t="s">
        <v>440</v>
      </c>
      <c r="I151" s="820"/>
      <c r="J151" s="820" t="s">
        <v>480</v>
      </c>
      <c r="K151" s="820"/>
      <c r="L151" s="109" t="s">
        <v>21</v>
      </c>
    </row>
    <row r="152" spans="1:22" ht="18" customHeight="1" x14ac:dyDescent="0.2">
      <c r="A152" s="110">
        <v>1</v>
      </c>
      <c r="B152" s="807" t="s">
        <v>22</v>
      </c>
      <c r="C152" s="807"/>
      <c r="D152" s="807"/>
      <c r="E152" s="807"/>
      <c r="F152" s="808" t="s">
        <v>23</v>
      </c>
      <c r="G152" s="808"/>
      <c r="H152" s="824">
        <f>SUM(H154:I157)</f>
        <v>31466</v>
      </c>
      <c r="I152" s="824"/>
      <c r="J152" s="825">
        <v>31272</v>
      </c>
      <c r="K152" s="825"/>
      <c r="L152" s="141">
        <f>J152/H152*100</f>
        <v>99.383461514015124</v>
      </c>
    </row>
    <row r="153" spans="1:22" ht="18" customHeight="1" x14ac:dyDescent="0.2">
      <c r="A153" s="112"/>
      <c r="B153" s="822" t="s">
        <v>11</v>
      </c>
      <c r="C153" s="822"/>
      <c r="D153" s="822"/>
      <c r="E153" s="822"/>
      <c r="F153" s="812"/>
      <c r="G153" s="812"/>
      <c r="H153" s="797"/>
      <c r="I153" s="797"/>
      <c r="J153" s="798"/>
      <c r="K153" s="798"/>
      <c r="L153" s="124"/>
    </row>
    <row r="154" spans="1:22" ht="18" customHeight="1" x14ac:dyDescent="0.2">
      <c r="A154" s="111" t="s">
        <v>12</v>
      </c>
      <c r="B154" s="811" t="s">
        <v>13</v>
      </c>
      <c r="C154" s="811"/>
      <c r="D154" s="811"/>
      <c r="E154" s="811"/>
      <c r="F154" s="812" t="s">
        <v>23</v>
      </c>
      <c r="G154" s="812"/>
      <c r="H154" s="809">
        <v>22435</v>
      </c>
      <c r="I154" s="809"/>
      <c r="J154" s="810">
        <v>22406</v>
      </c>
      <c r="K154" s="810"/>
      <c r="L154" s="142">
        <f>J154/H154*100</f>
        <v>99.87073768665033</v>
      </c>
    </row>
    <row r="155" spans="1:22" ht="18" customHeight="1" x14ac:dyDescent="0.2">
      <c r="A155" s="111" t="s">
        <v>14</v>
      </c>
      <c r="B155" s="811" t="s">
        <v>15</v>
      </c>
      <c r="C155" s="811"/>
      <c r="D155" s="811"/>
      <c r="E155" s="811"/>
      <c r="F155" s="812" t="s">
        <v>23</v>
      </c>
      <c r="G155" s="812"/>
      <c r="H155" s="809">
        <v>513</v>
      </c>
      <c r="I155" s="809"/>
      <c r="J155" s="810">
        <v>514</v>
      </c>
      <c r="K155" s="810"/>
      <c r="L155" s="142">
        <f t="shared" ref="L155:L157" si="0">J155/H155*100</f>
        <v>100.19493177387915</v>
      </c>
    </row>
    <row r="156" spans="1:22" ht="18" customHeight="1" x14ac:dyDescent="0.2">
      <c r="A156" s="111" t="s">
        <v>16</v>
      </c>
      <c r="B156" s="811" t="s">
        <v>19</v>
      </c>
      <c r="C156" s="811"/>
      <c r="D156" s="811"/>
      <c r="E156" s="811"/>
      <c r="F156" s="812" t="s">
        <v>23</v>
      </c>
      <c r="G156" s="812"/>
      <c r="H156" s="809">
        <v>4612</v>
      </c>
      <c r="I156" s="809"/>
      <c r="J156" s="810">
        <v>4474</v>
      </c>
      <c r="K156" s="810"/>
      <c r="L156" s="142">
        <f t="shared" si="0"/>
        <v>97.007805724197752</v>
      </c>
    </row>
    <row r="157" spans="1:22" ht="18" customHeight="1" x14ac:dyDescent="0.2">
      <c r="A157" s="111" t="s">
        <v>18</v>
      </c>
      <c r="B157" s="811" t="s">
        <v>17</v>
      </c>
      <c r="C157" s="811"/>
      <c r="D157" s="811"/>
      <c r="E157" s="811"/>
      <c r="F157" s="812" t="s">
        <v>23</v>
      </c>
      <c r="G157" s="812"/>
      <c r="H157" s="809">
        <v>3906</v>
      </c>
      <c r="I157" s="809"/>
      <c r="J157" s="810">
        <v>3878</v>
      </c>
      <c r="K157" s="810"/>
      <c r="L157" s="142">
        <f t="shared" si="0"/>
        <v>99.283154121863802</v>
      </c>
    </row>
    <row r="158" spans="1:22" ht="22.5" customHeight="1" x14ac:dyDescent="0.2">
      <c r="A158" s="817" t="s">
        <v>395</v>
      </c>
      <c r="B158" s="817"/>
      <c r="C158" s="817"/>
      <c r="D158" s="817"/>
      <c r="E158" s="817"/>
      <c r="F158" s="817"/>
      <c r="G158" s="817"/>
      <c r="H158" s="817"/>
      <c r="I158" s="817"/>
      <c r="J158" s="817"/>
      <c r="K158" s="817"/>
      <c r="L158" s="817"/>
    </row>
    <row r="159" spans="1:22" ht="33" customHeight="1" x14ac:dyDescent="0.25">
      <c r="A159" s="823" t="s">
        <v>640</v>
      </c>
      <c r="B159" s="823"/>
      <c r="C159" s="823"/>
      <c r="D159" s="823"/>
      <c r="E159" s="823"/>
      <c r="F159" s="823"/>
      <c r="G159" s="823"/>
      <c r="H159" s="823"/>
      <c r="I159" s="823"/>
      <c r="J159" s="823"/>
      <c r="K159" s="823"/>
      <c r="L159" s="823"/>
      <c r="O159" s="844"/>
      <c r="P159" s="598"/>
      <c r="Q159" s="598"/>
      <c r="R159" s="598"/>
      <c r="S159" s="598"/>
      <c r="T159" s="598"/>
      <c r="U159" s="598"/>
      <c r="V159" s="598"/>
    </row>
    <row r="160" spans="1:22" ht="39" customHeight="1" x14ac:dyDescent="0.2">
      <c r="A160" s="428" t="s">
        <v>7</v>
      </c>
      <c r="B160" s="544" t="s">
        <v>20</v>
      </c>
      <c r="C160" s="545"/>
      <c r="D160" s="545"/>
      <c r="E160" s="546"/>
      <c r="F160" s="605" t="s">
        <v>9</v>
      </c>
      <c r="G160" s="605"/>
      <c r="H160" s="600" t="s">
        <v>521</v>
      </c>
      <c r="I160" s="600"/>
      <c r="J160" s="600" t="s">
        <v>522</v>
      </c>
      <c r="K160" s="600"/>
      <c r="L160" s="423" t="s">
        <v>21</v>
      </c>
      <c r="O160" s="436" t="s">
        <v>625</v>
      </c>
      <c r="P160" s="437"/>
      <c r="Q160" s="437"/>
      <c r="R160" s="437"/>
    </row>
    <row r="161" spans="1:17" ht="18" customHeight="1" x14ac:dyDescent="0.25">
      <c r="A161" s="427">
        <v>1</v>
      </c>
      <c r="B161" s="630" t="s">
        <v>443</v>
      </c>
      <c r="C161" s="631"/>
      <c r="D161" s="631"/>
      <c r="E161" s="632"/>
      <c r="F161" s="813" t="s">
        <v>23</v>
      </c>
      <c r="G161" s="814"/>
      <c r="H161" s="815">
        <v>12839</v>
      </c>
      <c r="I161" s="816">
        <v>12805</v>
      </c>
      <c r="J161" s="815">
        <v>15721</v>
      </c>
      <c r="K161" s="816">
        <v>12805</v>
      </c>
      <c r="L161" s="430">
        <f>J161/H161*100</f>
        <v>122.44723109276423</v>
      </c>
      <c r="M161" s="25" t="s">
        <v>379</v>
      </c>
      <c r="P161" s="318"/>
      <c r="Q161" s="318"/>
    </row>
    <row r="162" spans="1:17" ht="18" customHeight="1" x14ac:dyDescent="0.25">
      <c r="A162" s="427"/>
      <c r="B162" s="424" t="s">
        <v>11</v>
      </c>
      <c r="C162" s="425"/>
      <c r="D162" s="425"/>
      <c r="E162" s="426"/>
      <c r="F162" s="432"/>
      <c r="G162" s="433"/>
      <c r="H162" s="309"/>
      <c r="I162" s="310"/>
      <c r="J162" s="309"/>
      <c r="K162" s="310"/>
      <c r="L162" s="430"/>
      <c r="M162" s="25"/>
      <c r="P162" s="438"/>
      <c r="Q162" s="12"/>
    </row>
    <row r="163" spans="1:17" ht="18" customHeight="1" x14ac:dyDescent="0.25">
      <c r="A163" s="338" t="s">
        <v>12</v>
      </c>
      <c r="B163" s="558" t="s">
        <v>25</v>
      </c>
      <c r="C163" s="559"/>
      <c r="D163" s="559"/>
      <c r="E163" s="560"/>
      <c r="F163" s="604" t="s">
        <v>23</v>
      </c>
      <c r="G163" s="604"/>
      <c r="H163" s="782">
        <v>170</v>
      </c>
      <c r="I163" s="783"/>
      <c r="J163" s="782">
        <v>177</v>
      </c>
      <c r="K163" s="783"/>
      <c r="L163" s="429">
        <f t="shared" ref="L163:L170" si="1">J163/H163*100</f>
        <v>104.11764705882354</v>
      </c>
      <c r="P163" s="318"/>
      <c r="Q163" s="318"/>
    </row>
    <row r="164" spans="1:17" ht="18" customHeight="1" x14ac:dyDescent="0.25">
      <c r="A164" s="338" t="s">
        <v>14</v>
      </c>
      <c r="B164" s="558" t="s">
        <v>28</v>
      </c>
      <c r="C164" s="559"/>
      <c r="D164" s="559"/>
      <c r="E164" s="560"/>
      <c r="F164" s="604" t="s">
        <v>23</v>
      </c>
      <c r="G164" s="604"/>
      <c r="H164" s="782">
        <v>1824</v>
      </c>
      <c r="I164" s="783"/>
      <c r="J164" s="782">
        <v>2290</v>
      </c>
      <c r="K164" s="783"/>
      <c r="L164" s="429">
        <f t="shared" si="1"/>
        <v>125.54824561403508</v>
      </c>
      <c r="P164" s="318"/>
      <c r="Q164" s="318"/>
    </row>
    <row r="165" spans="1:17" ht="18" customHeight="1" x14ac:dyDescent="0.25">
      <c r="A165" s="338" t="s">
        <v>16</v>
      </c>
      <c r="B165" s="558" t="s">
        <v>29</v>
      </c>
      <c r="C165" s="559"/>
      <c r="D165" s="559"/>
      <c r="E165" s="560"/>
      <c r="F165" s="604" t="s">
        <v>23</v>
      </c>
      <c r="G165" s="604"/>
      <c r="H165" s="782">
        <v>127</v>
      </c>
      <c r="I165" s="783">
        <v>142</v>
      </c>
      <c r="J165" s="782">
        <v>132</v>
      </c>
      <c r="K165" s="783">
        <v>142</v>
      </c>
      <c r="L165" s="429">
        <f t="shared" si="1"/>
        <v>103.93700787401573</v>
      </c>
      <c r="P165" s="318"/>
      <c r="Q165" s="318"/>
    </row>
    <row r="166" spans="1:17" ht="31.5" customHeight="1" x14ac:dyDescent="0.25">
      <c r="A166" s="338" t="s">
        <v>18</v>
      </c>
      <c r="B166" s="558" t="s">
        <v>30</v>
      </c>
      <c r="C166" s="559"/>
      <c r="D166" s="559"/>
      <c r="E166" s="560"/>
      <c r="F166" s="604" t="s">
        <v>23</v>
      </c>
      <c r="G166" s="604"/>
      <c r="H166" s="782">
        <v>599</v>
      </c>
      <c r="I166" s="783">
        <v>447</v>
      </c>
      <c r="J166" s="782">
        <v>624</v>
      </c>
      <c r="K166" s="783">
        <v>447</v>
      </c>
      <c r="L166" s="429">
        <f t="shared" si="1"/>
        <v>104.17362270450752</v>
      </c>
      <c r="P166" s="318"/>
      <c r="Q166" s="318"/>
    </row>
    <row r="167" spans="1:17" ht="36.75" customHeight="1" x14ac:dyDescent="0.25">
      <c r="A167" s="338" t="s">
        <v>31</v>
      </c>
      <c r="B167" s="558" t="s">
        <v>32</v>
      </c>
      <c r="C167" s="771"/>
      <c r="D167" s="771"/>
      <c r="E167" s="772"/>
      <c r="F167" s="860" t="s">
        <v>23</v>
      </c>
      <c r="G167" s="861"/>
      <c r="H167" s="782" t="s">
        <v>26</v>
      </c>
      <c r="I167" s="783" t="s">
        <v>377</v>
      </c>
      <c r="J167" s="782" t="s">
        <v>26</v>
      </c>
      <c r="K167" s="783" t="s">
        <v>377</v>
      </c>
      <c r="L167" s="429" t="s">
        <v>27</v>
      </c>
      <c r="P167" s="12"/>
      <c r="Q167" s="12"/>
    </row>
    <row r="168" spans="1:17" ht="18" customHeight="1" x14ac:dyDescent="0.25">
      <c r="A168" s="338" t="s">
        <v>33</v>
      </c>
      <c r="B168" s="558" t="s">
        <v>34</v>
      </c>
      <c r="C168" s="559"/>
      <c r="D168" s="559"/>
      <c r="E168" s="560"/>
      <c r="F168" s="604" t="s">
        <v>23</v>
      </c>
      <c r="G168" s="604"/>
      <c r="H168" s="782">
        <v>136</v>
      </c>
      <c r="I168" s="783"/>
      <c r="J168" s="782">
        <v>1565</v>
      </c>
      <c r="K168" s="783"/>
      <c r="L168" s="429" t="s">
        <v>657</v>
      </c>
      <c r="O168" s="464">
        <v>1150.7</v>
      </c>
      <c r="P168" s="318"/>
      <c r="Q168" s="318"/>
    </row>
    <row r="169" spans="1:17" ht="33.75" customHeight="1" x14ac:dyDescent="0.25">
      <c r="A169" s="338" t="s">
        <v>35</v>
      </c>
      <c r="B169" s="558" t="s">
        <v>36</v>
      </c>
      <c r="C169" s="559"/>
      <c r="D169" s="559"/>
      <c r="E169" s="560"/>
      <c r="F169" s="604" t="s">
        <v>23</v>
      </c>
      <c r="G169" s="604"/>
      <c r="H169" s="782">
        <v>109</v>
      </c>
      <c r="I169" s="783">
        <v>154</v>
      </c>
      <c r="J169" s="782">
        <v>119</v>
      </c>
      <c r="K169" s="783">
        <v>154</v>
      </c>
      <c r="L169" s="429">
        <f t="shared" si="1"/>
        <v>109.1743119266055</v>
      </c>
      <c r="P169" s="318"/>
      <c r="Q169" s="318"/>
    </row>
    <row r="170" spans="1:17" ht="18" customHeight="1" x14ac:dyDescent="0.25">
      <c r="A170" s="338" t="s">
        <v>37</v>
      </c>
      <c r="B170" s="558" t="s">
        <v>38</v>
      </c>
      <c r="C170" s="559"/>
      <c r="D170" s="559"/>
      <c r="E170" s="560"/>
      <c r="F170" s="604" t="s">
        <v>23</v>
      </c>
      <c r="G170" s="604"/>
      <c r="H170" s="782">
        <v>2536</v>
      </c>
      <c r="I170" s="783">
        <v>2608</v>
      </c>
      <c r="J170" s="782">
        <v>3026</v>
      </c>
      <c r="K170" s="783">
        <v>2608</v>
      </c>
      <c r="L170" s="429">
        <f t="shared" si="1"/>
        <v>119.32176656151418</v>
      </c>
      <c r="P170" s="318"/>
      <c r="Q170" s="318"/>
    </row>
    <row r="171" spans="1:17" ht="18" customHeight="1" x14ac:dyDescent="0.25">
      <c r="A171" s="338" t="s">
        <v>39</v>
      </c>
      <c r="B171" s="558" t="s">
        <v>40</v>
      </c>
      <c r="C171" s="559"/>
      <c r="D171" s="559"/>
      <c r="E171" s="560"/>
      <c r="F171" s="604" t="s">
        <v>23</v>
      </c>
      <c r="G171" s="604"/>
      <c r="H171" s="782">
        <v>28</v>
      </c>
      <c r="I171" s="783" t="s">
        <v>377</v>
      </c>
      <c r="J171" s="782">
        <v>77</v>
      </c>
      <c r="K171" s="783" t="s">
        <v>377</v>
      </c>
      <c r="L171" s="429" t="s">
        <v>655</v>
      </c>
      <c r="O171" s="464">
        <v>275</v>
      </c>
      <c r="P171" s="318"/>
      <c r="Q171" s="318"/>
    </row>
    <row r="172" spans="1:17" ht="18" customHeight="1" x14ac:dyDescent="0.25">
      <c r="A172" s="338" t="s">
        <v>41</v>
      </c>
      <c r="B172" s="1002" t="s">
        <v>42</v>
      </c>
      <c r="C172" s="1003"/>
      <c r="D172" s="1003"/>
      <c r="E172" s="1004"/>
      <c r="F172" s="604" t="s">
        <v>23</v>
      </c>
      <c r="G172" s="604"/>
      <c r="H172" s="782">
        <v>70</v>
      </c>
      <c r="I172" s="783"/>
      <c r="J172" s="782">
        <v>74</v>
      </c>
      <c r="K172" s="783"/>
      <c r="L172" s="429">
        <f t="shared" ref="L172:L176" si="2">J172/H172*100</f>
        <v>105.71428571428572</v>
      </c>
      <c r="P172" s="318"/>
      <c r="Q172" s="318"/>
    </row>
    <row r="173" spans="1:17" ht="18" customHeight="1" x14ac:dyDescent="0.25">
      <c r="A173" s="338" t="s">
        <v>43</v>
      </c>
      <c r="B173" s="558" t="s">
        <v>44</v>
      </c>
      <c r="C173" s="559"/>
      <c r="D173" s="559"/>
      <c r="E173" s="560"/>
      <c r="F173" s="604" t="s">
        <v>23</v>
      </c>
      <c r="G173" s="604"/>
      <c r="H173" s="782">
        <v>40</v>
      </c>
      <c r="I173" s="783"/>
      <c r="J173" s="782">
        <v>34</v>
      </c>
      <c r="K173" s="783"/>
      <c r="L173" s="429">
        <f t="shared" si="2"/>
        <v>85</v>
      </c>
      <c r="P173" s="318"/>
      <c r="Q173" s="318"/>
    </row>
    <row r="174" spans="1:17" ht="18" customHeight="1" x14ac:dyDescent="0.25">
      <c r="A174" s="338" t="s">
        <v>45</v>
      </c>
      <c r="B174" s="558" t="s">
        <v>46</v>
      </c>
      <c r="C174" s="559"/>
      <c r="D174" s="559"/>
      <c r="E174" s="560"/>
      <c r="F174" s="604" t="s">
        <v>23</v>
      </c>
      <c r="G174" s="604"/>
      <c r="H174" s="782">
        <v>182</v>
      </c>
      <c r="I174" s="783">
        <v>346</v>
      </c>
      <c r="J174" s="782">
        <v>160</v>
      </c>
      <c r="K174" s="783">
        <v>346</v>
      </c>
      <c r="L174" s="429">
        <f t="shared" si="2"/>
        <v>87.912087912087912</v>
      </c>
      <c r="P174" s="318"/>
      <c r="Q174" s="318"/>
    </row>
    <row r="175" spans="1:17" ht="18" customHeight="1" x14ac:dyDescent="0.25">
      <c r="A175" s="338" t="s">
        <v>47</v>
      </c>
      <c r="B175" s="558" t="s">
        <v>48</v>
      </c>
      <c r="C175" s="559"/>
      <c r="D175" s="559"/>
      <c r="E175" s="560"/>
      <c r="F175" s="604" t="s">
        <v>23</v>
      </c>
      <c r="G175" s="604"/>
      <c r="H175" s="782">
        <v>684</v>
      </c>
      <c r="I175" s="783"/>
      <c r="J175" s="782">
        <v>1068</v>
      </c>
      <c r="K175" s="783"/>
      <c r="L175" s="429">
        <f t="shared" si="2"/>
        <v>156.14035087719299</v>
      </c>
      <c r="P175" s="318"/>
      <c r="Q175" s="318"/>
    </row>
    <row r="176" spans="1:17" ht="30.75" customHeight="1" x14ac:dyDescent="0.25">
      <c r="A176" s="338" t="s">
        <v>49</v>
      </c>
      <c r="B176" s="558" t="s">
        <v>50</v>
      </c>
      <c r="C176" s="559"/>
      <c r="D176" s="559"/>
      <c r="E176" s="560"/>
      <c r="F176" s="604" t="s">
        <v>23</v>
      </c>
      <c r="G176" s="604"/>
      <c r="H176" s="782">
        <v>525</v>
      </c>
      <c r="I176" s="783"/>
      <c r="J176" s="782">
        <v>750</v>
      </c>
      <c r="K176" s="783"/>
      <c r="L176" s="429">
        <f t="shared" si="2"/>
        <v>142.85714285714286</v>
      </c>
      <c r="P176" s="318"/>
      <c r="Q176" s="318"/>
    </row>
    <row r="177" spans="1:17" ht="36" customHeight="1" x14ac:dyDescent="0.25">
      <c r="A177" s="338" t="s">
        <v>51</v>
      </c>
      <c r="B177" s="558" t="s">
        <v>52</v>
      </c>
      <c r="C177" s="559"/>
      <c r="D177" s="559"/>
      <c r="E177" s="560"/>
      <c r="F177" s="604" t="s">
        <v>23</v>
      </c>
      <c r="G177" s="604"/>
      <c r="H177" s="782">
        <v>1531</v>
      </c>
      <c r="I177" s="783"/>
      <c r="J177" s="782">
        <v>1480</v>
      </c>
      <c r="K177" s="783"/>
      <c r="L177" s="429">
        <f t="shared" ref="L177:L179" si="3">J177/H177*100</f>
        <v>96.668843892880474</v>
      </c>
      <c r="P177" s="318"/>
      <c r="Q177" s="318"/>
    </row>
    <row r="178" spans="1:17" ht="18" customHeight="1" x14ac:dyDescent="0.25">
      <c r="A178" s="338" t="s">
        <v>53</v>
      </c>
      <c r="B178" s="558" t="s">
        <v>54</v>
      </c>
      <c r="C178" s="559"/>
      <c r="D178" s="559"/>
      <c r="E178" s="560"/>
      <c r="F178" s="604" t="s">
        <v>23</v>
      </c>
      <c r="G178" s="604"/>
      <c r="H178" s="782">
        <v>2383</v>
      </c>
      <c r="I178" s="783">
        <v>2419</v>
      </c>
      <c r="J178" s="782">
        <v>2309</v>
      </c>
      <c r="K178" s="783">
        <v>2419</v>
      </c>
      <c r="L178" s="429">
        <f>J178/H178*100</f>
        <v>96.894670583298364</v>
      </c>
      <c r="P178" s="318"/>
      <c r="Q178" s="318"/>
    </row>
    <row r="179" spans="1:17" ht="18" customHeight="1" x14ac:dyDescent="0.25">
      <c r="A179" s="338" t="s">
        <v>55</v>
      </c>
      <c r="B179" s="558" t="s">
        <v>56</v>
      </c>
      <c r="C179" s="559"/>
      <c r="D179" s="559"/>
      <c r="E179" s="560"/>
      <c r="F179" s="604" t="s">
        <v>23</v>
      </c>
      <c r="G179" s="604"/>
      <c r="H179" s="782">
        <v>1255</v>
      </c>
      <c r="I179" s="783">
        <v>1426</v>
      </c>
      <c r="J179" s="782">
        <v>1162</v>
      </c>
      <c r="K179" s="783">
        <v>1426</v>
      </c>
      <c r="L179" s="429">
        <f t="shared" si="3"/>
        <v>92.589641434262944</v>
      </c>
      <c r="P179" s="318"/>
      <c r="Q179" s="318"/>
    </row>
    <row r="180" spans="1:17" ht="18" customHeight="1" x14ac:dyDescent="0.25">
      <c r="A180" s="338" t="s">
        <v>57</v>
      </c>
      <c r="B180" s="558" t="s">
        <v>58</v>
      </c>
      <c r="C180" s="559"/>
      <c r="D180" s="559"/>
      <c r="E180" s="560"/>
      <c r="F180" s="604" t="s">
        <v>23</v>
      </c>
      <c r="G180" s="604"/>
      <c r="H180" s="782">
        <v>475</v>
      </c>
      <c r="I180" s="783">
        <v>484</v>
      </c>
      <c r="J180" s="782">
        <v>465</v>
      </c>
      <c r="K180" s="783">
        <v>484</v>
      </c>
      <c r="L180" s="429">
        <f>J180/H180*100</f>
        <v>97.894736842105274</v>
      </c>
      <c r="P180" s="318"/>
      <c r="Q180" s="318"/>
    </row>
    <row r="181" spans="1:17" ht="18" customHeight="1" x14ac:dyDescent="0.25">
      <c r="A181" s="338" t="s">
        <v>59</v>
      </c>
      <c r="B181" s="623" t="s">
        <v>60</v>
      </c>
      <c r="C181" s="623"/>
      <c r="D181" s="623"/>
      <c r="E181" s="623"/>
      <c r="F181" s="604" t="s">
        <v>23</v>
      </c>
      <c r="G181" s="604"/>
      <c r="H181" s="843" t="s">
        <v>26</v>
      </c>
      <c r="I181" s="843">
        <v>106</v>
      </c>
      <c r="J181" s="843" t="s">
        <v>26</v>
      </c>
      <c r="K181" s="843">
        <v>106</v>
      </c>
      <c r="L181" s="429" t="s">
        <v>27</v>
      </c>
      <c r="P181" s="12"/>
      <c r="Q181" s="12"/>
    </row>
    <row r="182" spans="1:17" ht="30" customHeight="1" x14ac:dyDescent="0.2">
      <c r="A182" s="773" t="s">
        <v>622</v>
      </c>
      <c r="B182" s="551"/>
      <c r="C182" s="551"/>
      <c r="D182" s="551"/>
      <c r="E182" s="551"/>
      <c r="F182" s="551"/>
      <c r="G182" s="551"/>
      <c r="H182" s="551"/>
      <c r="I182" s="551"/>
      <c r="J182" s="551"/>
      <c r="K182" s="551"/>
      <c r="L182" s="551"/>
      <c r="P182" s="12"/>
      <c r="Q182" s="12"/>
    </row>
    <row r="183" spans="1:17" ht="30" customHeight="1" x14ac:dyDescent="0.2">
      <c r="A183" s="540" t="s">
        <v>623</v>
      </c>
      <c r="B183" s="796"/>
      <c r="C183" s="796"/>
      <c r="D183" s="796"/>
      <c r="E183" s="796"/>
      <c r="F183" s="796"/>
      <c r="G183" s="796"/>
      <c r="H183" s="796"/>
      <c r="I183" s="796"/>
      <c r="J183" s="796"/>
      <c r="K183" s="796"/>
      <c r="L183" s="796"/>
      <c r="P183" s="12"/>
      <c r="Q183" s="12"/>
    </row>
    <row r="184" spans="1:17" ht="27" customHeight="1" x14ac:dyDescent="0.2">
      <c r="A184" s="788" t="s">
        <v>441</v>
      </c>
      <c r="B184" s="788"/>
      <c r="C184" s="788"/>
      <c r="D184" s="788"/>
      <c r="E184" s="788"/>
      <c r="F184" s="788"/>
      <c r="G184" s="788"/>
      <c r="H184" s="788"/>
      <c r="I184" s="788"/>
      <c r="J184" s="788"/>
      <c r="K184" s="788"/>
      <c r="L184" s="788"/>
    </row>
    <row r="185" spans="1:17" ht="18" customHeight="1" x14ac:dyDescent="0.2">
      <c r="A185" s="787" t="s">
        <v>606</v>
      </c>
      <c r="B185" s="787"/>
      <c r="C185" s="787"/>
      <c r="D185" s="787"/>
      <c r="E185" s="787"/>
      <c r="F185" s="787" t="s">
        <v>605</v>
      </c>
      <c r="G185" s="787"/>
      <c r="H185" s="787"/>
      <c r="I185" s="787"/>
      <c r="J185" s="787"/>
      <c r="K185" s="787"/>
      <c r="L185" s="787"/>
    </row>
    <row r="186" spans="1:17" ht="30" customHeight="1" x14ac:dyDescent="0.2">
      <c r="A186" s="434"/>
      <c r="B186" s="434"/>
      <c r="C186" s="434"/>
      <c r="D186" s="434"/>
      <c r="E186" s="434"/>
      <c r="F186" s="434"/>
      <c r="G186" s="434"/>
      <c r="H186" s="434"/>
      <c r="I186" s="434"/>
      <c r="J186" s="434"/>
      <c r="K186" s="434"/>
      <c r="L186" s="434"/>
    </row>
    <row r="187" spans="1:17" ht="24.95" customHeight="1" x14ac:dyDescent="0.2">
      <c r="A187" s="434"/>
      <c r="B187" s="434"/>
      <c r="C187" s="434"/>
      <c r="D187" s="434"/>
      <c r="E187" s="434"/>
      <c r="F187" s="434"/>
      <c r="G187" s="434"/>
      <c r="H187" s="434"/>
      <c r="I187" s="434"/>
      <c r="J187" s="434"/>
      <c r="K187" s="434"/>
      <c r="L187" s="434"/>
    </row>
    <row r="188" spans="1:17" ht="24.95" customHeight="1" x14ac:dyDescent="0.2">
      <c r="A188" s="788"/>
      <c r="B188" s="788"/>
      <c r="C188" s="788"/>
      <c r="D188" s="788"/>
      <c r="E188" s="788"/>
      <c r="F188" s="788"/>
      <c r="G188" s="788"/>
      <c r="H188" s="788"/>
      <c r="I188" s="788"/>
      <c r="J188" s="788"/>
      <c r="K188" s="788"/>
      <c r="L188" s="788"/>
    </row>
    <row r="189" spans="1:17" ht="24.95" customHeight="1" x14ac:dyDescent="0.2">
      <c r="A189" s="435"/>
      <c r="B189" s="435"/>
      <c r="C189" s="435"/>
      <c r="D189" s="435"/>
      <c r="E189" s="435"/>
      <c r="F189" s="435"/>
      <c r="G189" s="180"/>
      <c r="H189" s="180"/>
      <c r="I189" s="180"/>
      <c r="J189" s="180"/>
      <c r="K189" s="180"/>
      <c r="L189" s="180"/>
    </row>
    <row r="190" spans="1:17" ht="24.95" customHeight="1" x14ac:dyDescent="0.2">
      <c r="A190" s="435"/>
      <c r="B190" s="435"/>
      <c r="C190" s="435"/>
      <c r="D190" s="435"/>
      <c r="E190" s="435"/>
      <c r="F190" s="435"/>
      <c r="G190" s="180"/>
      <c r="H190" s="180"/>
      <c r="I190" s="180"/>
      <c r="J190" s="180"/>
      <c r="K190" s="180"/>
      <c r="L190" s="180"/>
    </row>
    <row r="191" spans="1:17" ht="24.95" customHeight="1" x14ac:dyDescent="0.2">
      <c r="A191" s="435"/>
      <c r="B191" s="435"/>
      <c r="C191" s="435"/>
      <c r="D191" s="435"/>
      <c r="E191" s="435"/>
      <c r="F191" s="435"/>
      <c r="G191" s="180"/>
      <c r="H191" s="180"/>
      <c r="I191" s="180"/>
      <c r="J191" s="180"/>
      <c r="K191" s="180"/>
      <c r="L191" s="180"/>
    </row>
    <row r="192" spans="1:17" ht="24.95" customHeight="1" x14ac:dyDescent="0.2">
      <c r="A192" s="435"/>
      <c r="B192" s="435"/>
      <c r="C192" s="435"/>
      <c r="D192" s="435"/>
      <c r="E192" s="435"/>
      <c r="F192" s="435"/>
      <c r="G192" s="180"/>
      <c r="H192" s="180"/>
      <c r="I192" s="180"/>
      <c r="J192" s="180"/>
      <c r="K192" s="180"/>
      <c r="L192" s="180"/>
    </row>
    <row r="193" spans="1:17" ht="24.95" customHeight="1" x14ac:dyDescent="0.2">
      <c r="A193" s="435"/>
      <c r="B193" s="435"/>
      <c r="C193" s="435"/>
      <c r="D193" s="435"/>
      <c r="E193" s="435"/>
      <c r="F193" s="435"/>
      <c r="G193" s="180"/>
      <c r="H193" s="180"/>
      <c r="I193" s="180"/>
      <c r="J193" s="180"/>
      <c r="K193" s="180"/>
      <c r="L193" s="180"/>
    </row>
    <row r="194" spans="1:17" ht="24.95" customHeight="1" x14ac:dyDescent="0.2">
      <c r="A194" s="435"/>
      <c r="B194" s="435"/>
      <c r="C194" s="435"/>
      <c r="D194" s="435"/>
      <c r="E194" s="435"/>
      <c r="F194" s="435"/>
      <c r="G194" s="180"/>
      <c r="H194" s="180"/>
      <c r="I194" s="180"/>
      <c r="J194" s="180"/>
      <c r="K194" s="180"/>
      <c r="L194" s="180"/>
    </row>
    <row r="195" spans="1:17" ht="24.95" customHeight="1" x14ac:dyDescent="0.2">
      <c r="A195" s="435"/>
      <c r="B195" s="435"/>
      <c r="C195" s="435"/>
      <c r="D195" s="435"/>
      <c r="E195" s="435"/>
      <c r="F195" s="435"/>
      <c r="G195" s="180"/>
      <c r="H195" s="180"/>
      <c r="I195" s="180"/>
      <c r="J195" s="180"/>
      <c r="K195" s="180"/>
      <c r="L195" s="180"/>
    </row>
    <row r="196" spans="1:17" ht="24.95" customHeight="1" x14ac:dyDescent="0.2">
      <c r="A196" s="435"/>
      <c r="B196" s="435"/>
      <c r="C196" s="435"/>
      <c r="D196" s="435"/>
      <c r="E196" s="435"/>
      <c r="F196" s="435"/>
      <c r="G196" s="180"/>
      <c r="H196" s="180"/>
      <c r="I196" s="180"/>
      <c r="J196" s="180"/>
      <c r="K196" s="180"/>
      <c r="L196" s="180"/>
    </row>
    <row r="197" spans="1:17" ht="78" customHeight="1" x14ac:dyDescent="0.2">
      <c r="A197" s="435"/>
      <c r="B197" s="435"/>
      <c r="C197" s="435"/>
      <c r="D197" s="435"/>
      <c r="E197" s="435"/>
      <c r="F197" s="435"/>
      <c r="G197" s="180"/>
      <c r="H197" s="180"/>
      <c r="I197" s="180"/>
      <c r="J197" s="180"/>
      <c r="K197" s="180"/>
      <c r="L197" s="180"/>
    </row>
    <row r="198" spans="1:17" ht="33" customHeight="1" x14ac:dyDescent="0.2">
      <c r="A198" s="786" t="s">
        <v>439</v>
      </c>
      <c r="B198" s="786"/>
      <c r="C198" s="786"/>
      <c r="D198" s="786"/>
      <c r="E198" s="786"/>
      <c r="F198" s="786"/>
      <c r="G198" s="786"/>
      <c r="H198" s="786"/>
      <c r="I198" s="786"/>
      <c r="J198" s="786"/>
      <c r="K198" s="786"/>
      <c r="L198" s="786"/>
    </row>
    <row r="199" spans="1:17" ht="48" customHeight="1" x14ac:dyDescent="0.2">
      <c r="A199" s="265" t="s">
        <v>7</v>
      </c>
      <c r="B199" s="699" t="s">
        <v>20</v>
      </c>
      <c r="C199" s="699"/>
      <c r="D199" s="699"/>
      <c r="E199" s="699"/>
      <c r="F199" s="605" t="s">
        <v>9</v>
      </c>
      <c r="G199" s="605"/>
      <c r="H199" s="600" t="s">
        <v>521</v>
      </c>
      <c r="I199" s="600"/>
      <c r="J199" s="600" t="s">
        <v>522</v>
      </c>
      <c r="K199" s="600"/>
      <c r="L199" s="273" t="s">
        <v>63</v>
      </c>
    </row>
    <row r="200" spans="1:17" ht="31.5" customHeight="1" x14ac:dyDescent="0.2">
      <c r="A200" s="272">
        <v>1</v>
      </c>
      <c r="B200" s="774" t="s">
        <v>64</v>
      </c>
      <c r="C200" s="775"/>
      <c r="D200" s="775"/>
      <c r="E200" s="776"/>
      <c r="F200" s="699" t="s">
        <v>23</v>
      </c>
      <c r="G200" s="699"/>
      <c r="H200" s="784">
        <v>112</v>
      </c>
      <c r="I200" s="785"/>
      <c r="J200" s="784">
        <v>104</v>
      </c>
      <c r="K200" s="785"/>
      <c r="L200" s="275">
        <f>J200/H200*100</f>
        <v>92.857142857142861</v>
      </c>
    </row>
    <row r="201" spans="1:17" ht="20.100000000000001" customHeight="1" x14ac:dyDescent="0.2">
      <c r="A201" s="272">
        <v>2</v>
      </c>
      <c r="B201" s="774" t="s">
        <v>65</v>
      </c>
      <c r="C201" s="775"/>
      <c r="D201" s="775"/>
      <c r="E201" s="776"/>
      <c r="F201" s="699" t="s">
        <v>23</v>
      </c>
      <c r="G201" s="699"/>
      <c r="H201" s="784">
        <v>208</v>
      </c>
      <c r="I201" s="785"/>
      <c r="J201" s="784">
        <v>190</v>
      </c>
      <c r="K201" s="785"/>
      <c r="L201" s="275">
        <f>J201/H201*100</f>
        <v>91.34615384615384</v>
      </c>
      <c r="Q201" s="79"/>
    </row>
    <row r="202" spans="1:17" ht="33.75" customHeight="1" x14ac:dyDescent="0.2">
      <c r="A202" s="272">
        <v>3</v>
      </c>
      <c r="B202" s="774" t="s">
        <v>66</v>
      </c>
      <c r="C202" s="775"/>
      <c r="D202" s="775"/>
      <c r="E202" s="776"/>
      <c r="F202" s="699" t="s">
        <v>23</v>
      </c>
      <c r="G202" s="699"/>
      <c r="H202" s="777">
        <v>79</v>
      </c>
      <c r="I202" s="778"/>
      <c r="J202" s="777">
        <v>74</v>
      </c>
      <c r="K202" s="778"/>
      <c r="L202" s="275">
        <f>J202/H202*100</f>
        <v>93.670886075949369</v>
      </c>
    </row>
    <row r="203" spans="1:17" ht="33" customHeight="1" x14ac:dyDescent="0.2">
      <c r="A203" s="272">
        <v>4</v>
      </c>
      <c r="B203" s="774" t="s">
        <v>691</v>
      </c>
      <c r="C203" s="775"/>
      <c r="D203" s="775"/>
      <c r="E203" s="776"/>
      <c r="F203" s="699" t="s">
        <v>23</v>
      </c>
      <c r="G203" s="699"/>
      <c r="H203" s="777">
        <v>652</v>
      </c>
      <c r="I203" s="778"/>
      <c r="J203" s="777">
        <v>260</v>
      </c>
      <c r="K203" s="778"/>
      <c r="L203" s="275">
        <f>J203/H203*100</f>
        <v>39.877300613496928</v>
      </c>
    </row>
    <row r="204" spans="1:17" ht="22.5" customHeight="1" x14ac:dyDescent="0.2">
      <c r="A204" s="272">
        <v>5</v>
      </c>
      <c r="B204" s="774" t="s">
        <v>692</v>
      </c>
      <c r="C204" s="775"/>
      <c r="D204" s="775"/>
      <c r="E204" s="776"/>
      <c r="F204" s="699" t="s">
        <v>67</v>
      </c>
      <c r="G204" s="699"/>
      <c r="H204" s="862">
        <v>0.4</v>
      </c>
      <c r="I204" s="863"/>
      <c r="J204" s="862">
        <v>0.2</v>
      </c>
      <c r="K204" s="863"/>
      <c r="L204" s="275">
        <f>J204/H204*100</f>
        <v>50</v>
      </c>
    </row>
    <row r="205" spans="1:17" ht="22.5" customHeight="1" x14ac:dyDescent="0.2">
      <c r="A205" s="272">
        <v>6</v>
      </c>
      <c r="B205" s="774" t="s">
        <v>68</v>
      </c>
      <c r="C205" s="775"/>
      <c r="D205" s="775"/>
      <c r="E205" s="776"/>
      <c r="F205" s="699" t="s">
        <v>69</v>
      </c>
      <c r="G205" s="699"/>
      <c r="H205" s="862">
        <v>0.6</v>
      </c>
      <c r="I205" s="863"/>
      <c r="J205" s="862">
        <v>0.6</v>
      </c>
      <c r="K205" s="863"/>
      <c r="L205" s="276">
        <f>J205-H205</f>
        <v>0</v>
      </c>
    </row>
    <row r="206" spans="1:17" ht="15.75" customHeight="1" x14ac:dyDescent="0.2">
      <c r="A206" s="581" t="s">
        <v>703</v>
      </c>
      <c r="B206" s="781"/>
      <c r="C206" s="781"/>
      <c r="D206" s="781"/>
      <c r="E206" s="781"/>
      <c r="F206" s="781"/>
      <c r="G206" s="781"/>
      <c r="H206" s="781"/>
      <c r="I206" s="781"/>
      <c r="J206" s="781"/>
      <c r="K206" s="781"/>
      <c r="L206" s="781"/>
    </row>
    <row r="207" spans="1:17" ht="22.5" customHeight="1" x14ac:dyDescent="0.2">
      <c r="A207" s="582" t="s">
        <v>704</v>
      </c>
      <c r="B207" s="554"/>
      <c r="C207" s="554"/>
      <c r="D207" s="554"/>
      <c r="E207" s="554"/>
      <c r="F207" s="554"/>
      <c r="G207" s="554"/>
      <c r="H207" s="554"/>
      <c r="I207" s="554"/>
      <c r="J207" s="554"/>
      <c r="K207" s="554"/>
      <c r="L207" s="554"/>
    </row>
    <row r="208" spans="1:17" ht="33" customHeight="1" x14ac:dyDescent="0.2">
      <c r="A208" s="779" t="s">
        <v>447</v>
      </c>
      <c r="B208" s="779"/>
      <c r="C208" s="779"/>
      <c r="D208" s="779"/>
      <c r="E208" s="779"/>
      <c r="F208" s="779"/>
      <c r="G208" s="779"/>
      <c r="H208" s="779"/>
      <c r="I208" s="779"/>
      <c r="J208" s="779"/>
      <c r="K208" s="779"/>
      <c r="L208" s="779"/>
    </row>
    <row r="209" spans="1:12" ht="19.5" customHeight="1" x14ac:dyDescent="0.2">
      <c r="A209" s="780" t="s">
        <v>70</v>
      </c>
      <c r="B209" s="780"/>
      <c r="C209" s="780"/>
      <c r="D209" s="780"/>
      <c r="E209" s="780"/>
      <c r="F209" s="780" t="s">
        <v>71</v>
      </c>
      <c r="G209" s="780"/>
      <c r="H209" s="780"/>
      <c r="I209" s="780"/>
      <c r="J209" s="780"/>
      <c r="K209" s="780"/>
      <c r="L209" s="780"/>
    </row>
    <row r="210" spans="1:12" ht="24.95" customHeight="1" x14ac:dyDescent="0.2">
      <c r="A210" s="26"/>
      <c r="B210" s="27"/>
      <c r="C210" s="28"/>
      <c r="D210" s="29"/>
      <c r="E210" s="29"/>
      <c r="F210" s="30"/>
    </row>
    <row r="211" spans="1:12" ht="24.95" customHeight="1" x14ac:dyDescent="0.2">
      <c r="A211" s="26"/>
      <c r="B211" s="27"/>
      <c r="C211" s="28"/>
      <c r="D211" s="29"/>
      <c r="E211" s="29"/>
      <c r="F211" s="30"/>
    </row>
    <row r="212" spans="1:12" ht="24.95" customHeight="1" x14ac:dyDescent="0.2">
      <c r="A212" s="26"/>
      <c r="B212" s="27"/>
      <c r="C212" s="28"/>
      <c r="D212" s="29"/>
      <c r="E212" s="29"/>
      <c r="F212" s="30"/>
    </row>
    <row r="213" spans="1:12" ht="24.95" customHeight="1" x14ac:dyDescent="0.2">
      <c r="A213" s="26"/>
      <c r="B213" s="27"/>
      <c r="C213" s="28"/>
      <c r="D213" s="29"/>
      <c r="E213" s="29"/>
      <c r="F213" s="30"/>
    </row>
    <row r="214" spans="1:12" ht="24.95" customHeight="1" x14ac:dyDescent="0.2">
      <c r="A214" s="26"/>
      <c r="B214" s="27"/>
      <c r="C214" s="28"/>
      <c r="D214" s="29"/>
      <c r="E214" s="29"/>
      <c r="F214" s="30"/>
    </row>
    <row r="215" spans="1:12" ht="24.95" customHeight="1" x14ac:dyDescent="0.2">
      <c r="A215" s="26"/>
      <c r="B215" s="27"/>
      <c r="C215" s="28"/>
      <c r="D215" s="29"/>
      <c r="E215" s="29"/>
      <c r="F215" s="30"/>
    </row>
    <row r="216" spans="1:12" ht="24.95" customHeight="1" x14ac:dyDescent="0.2">
      <c r="A216" s="26"/>
      <c r="B216" s="27"/>
      <c r="C216" s="28"/>
      <c r="D216" s="29"/>
      <c r="E216" s="29"/>
      <c r="F216" s="30"/>
    </row>
    <row r="217" spans="1:12" ht="24.95" customHeight="1" x14ac:dyDescent="0.2">
      <c r="A217" s="26"/>
      <c r="B217" s="27"/>
      <c r="C217" s="28"/>
      <c r="D217" s="29"/>
      <c r="E217" s="29"/>
      <c r="F217" s="30"/>
    </row>
    <row r="218" spans="1:12" ht="33" customHeight="1" x14ac:dyDescent="0.2">
      <c r="A218" s="780" t="s">
        <v>72</v>
      </c>
      <c r="B218" s="780"/>
      <c r="C218" s="780"/>
      <c r="D218" s="780"/>
      <c r="E218" s="780"/>
      <c r="F218" s="780"/>
      <c r="G218" s="780"/>
      <c r="H218" s="780"/>
      <c r="I218" s="780"/>
      <c r="J218" s="780"/>
      <c r="K218" s="780"/>
      <c r="L218" s="780"/>
    </row>
    <row r="219" spans="1:12" ht="27.75" customHeight="1" x14ac:dyDescent="0.2">
      <c r="A219" s="26"/>
      <c r="B219" s="27"/>
      <c r="C219" s="28"/>
      <c r="D219" s="29"/>
      <c r="E219" s="29"/>
      <c r="F219" s="30"/>
    </row>
    <row r="220" spans="1:12" ht="27.75" customHeight="1" x14ac:dyDescent="0.2">
      <c r="A220" s="26"/>
      <c r="B220" s="27"/>
      <c r="C220" s="28"/>
      <c r="D220" s="29"/>
      <c r="E220" s="29"/>
      <c r="F220" s="30"/>
    </row>
    <row r="221" spans="1:12" ht="27.75" customHeight="1" x14ac:dyDescent="0.2">
      <c r="A221" s="26"/>
      <c r="B221" s="27"/>
      <c r="C221" s="28"/>
      <c r="D221" s="29"/>
      <c r="E221" s="29"/>
      <c r="F221" s="30"/>
    </row>
    <row r="222" spans="1:12" ht="27.75" customHeight="1" x14ac:dyDescent="0.2">
      <c r="A222" s="26"/>
      <c r="B222" s="27"/>
      <c r="C222" s="28"/>
      <c r="D222" s="29"/>
      <c r="E222" s="29"/>
      <c r="F222" s="30"/>
    </row>
    <row r="223" spans="1:12" ht="27.75" customHeight="1" x14ac:dyDescent="0.2">
      <c r="A223" s="26"/>
      <c r="B223" s="27"/>
      <c r="C223" s="28"/>
      <c r="D223" s="29"/>
      <c r="E223" s="29"/>
      <c r="F223" s="30"/>
    </row>
    <row r="224" spans="1:12" ht="27.75" customHeight="1" x14ac:dyDescent="0.2">
      <c r="A224" s="26"/>
      <c r="B224" s="27"/>
      <c r="C224" s="28"/>
      <c r="D224" s="29"/>
      <c r="E224" s="29"/>
      <c r="F224" s="30"/>
    </row>
    <row r="225" spans="1:22" ht="27.75" customHeight="1" x14ac:dyDescent="0.2">
      <c r="A225" s="26"/>
      <c r="B225" s="27"/>
      <c r="C225" s="28"/>
      <c r="D225" s="29"/>
      <c r="E225" s="29"/>
      <c r="F225" s="30"/>
    </row>
    <row r="226" spans="1:22" ht="27.75" customHeight="1" x14ac:dyDescent="0.2">
      <c r="A226" s="26"/>
      <c r="B226" s="27"/>
      <c r="C226" s="28"/>
      <c r="D226" s="29"/>
      <c r="E226" s="29"/>
      <c r="F226" s="30"/>
    </row>
    <row r="227" spans="1:22" ht="27.75" customHeight="1" x14ac:dyDescent="0.2">
      <c r="A227" s="26"/>
      <c r="B227" s="31"/>
      <c r="C227" s="28"/>
      <c r="D227" s="32"/>
      <c r="E227" s="32"/>
      <c r="F227" s="30"/>
    </row>
    <row r="228" spans="1:22" ht="6.75" hidden="1" customHeight="1" x14ac:dyDescent="0.2">
      <c r="A228" s="33"/>
      <c r="B228" s="34"/>
      <c r="C228" s="35"/>
      <c r="D228" s="36"/>
      <c r="E228" s="36"/>
      <c r="F228" s="37"/>
    </row>
    <row r="229" spans="1:22" ht="28.5" customHeight="1" x14ac:dyDescent="0.2">
      <c r="A229" s="1008"/>
      <c r="B229" s="1008"/>
      <c r="C229" s="1008"/>
      <c r="D229" s="1008"/>
      <c r="E229" s="1008"/>
      <c r="F229" s="1008"/>
      <c r="G229" s="1008"/>
      <c r="H229" s="1008"/>
      <c r="I229" s="1008"/>
      <c r="J229" s="1008"/>
      <c r="K229" s="1008"/>
      <c r="L229" s="1008"/>
    </row>
    <row r="230" spans="1:22" ht="32.25" customHeight="1" x14ac:dyDescent="0.25">
      <c r="A230" s="651" t="s">
        <v>514</v>
      </c>
      <c r="B230" s="652"/>
      <c r="C230" s="652"/>
      <c r="D230" s="652"/>
      <c r="E230" s="652"/>
      <c r="F230" s="652"/>
      <c r="G230" s="652"/>
      <c r="H230" s="652"/>
      <c r="I230" s="652"/>
      <c r="J230" s="652"/>
      <c r="K230" s="652"/>
      <c r="L230" s="653"/>
      <c r="O230" s="845"/>
      <c r="P230" s="598"/>
      <c r="Q230" s="598"/>
      <c r="R230" s="598"/>
      <c r="S230" s="598"/>
      <c r="T230" s="598"/>
      <c r="U230" s="598"/>
      <c r="V230" s="598"/>
    </row>
    <row r="231" spans="1:22" ht="52.5" customHeight="1" x14ac:dyDescent="0.25">
      <c r="A231" s="445" t="s">
        <v>7</v>
      </c>
      <c r="B231" s="699" t="s">
        <v>20</v>
      </c>
      <c r="C231" s="699"/>
      <c r="D231" s="699"/>
      <c r="E231" s="699"/>
      <c r="F231" s="605" t="s">
        <v>9</v>
      </c>
      <c r="G231" s="605"/>
      <c r="H231" s="600" t="s">
        <v>521</v>
      </c>
      <c r="I231" s="600"/>
      <c r="J231" s="600" t="s">
        <v>522</v>
      </c>
      <c r="K231" s="600"/>
      <c r="L231" s="445" t="s">
        <v>63</v>
      </c>
      <c r="O231" s="341" t="s">
        <v>624</v>
      </c>
      <c r="P231" s="13"/>
    </row>
    <row r="232" spans="1:22" ht="33.75" customHeight="1" x14ac:dyDescent="0.25">
      <c r="A232" s="431">
        <v>1</v>
      </c>
      <c r="B232" s="630" t="s">
        <v>445</v>
      </c>
      <c r="C232" s="631"/>
      <c r="D232" s="631"/>
      <c r="E232" s="632"/>
      <c r="F232" s="768" t="s">
        <v>79</v>
      </c>
      <c r="G232" s="768"/>
      <c r="H232" s="769">
        <v>96139.6</v>
      </c>
      <c r="I232" s="770"/>
      <c r="J232" s="769">
        <v>115953.2</v>
      </c>
      <c r="K232" s="770"/>
      <c r="L232" s="337">
        <f>J232/H232*100</f>
        <v>120.60919745869548</v>
      </c>
      <c r="M232" s="74" t="s">
        <v>382</v>
      </c>
      <c r="N232" s="78"/>
      <c r="O232" s="78"/>
      <c r="P232" s="312"/>
      <c r="Q232" s="312"/>
    </row>
    <row r="233" spans="1:22" ht="20.100000000000001" customHeight="1" x14ac:dyDescent="0.25">
      <c r="A233" s="338" t="s">
        <v>12</v>
      </c>
      <c r="B233" s="558" t="s">
        <v>25</v>
      </c>
      <c r="C233" s="559"/>
      <c r="D233" s="559"/>
      <c r="E233" s="560"/>
      <c r="F233" s="693" t="s">
        <v>79</v>
      </c>
      <c r="G233" s="693"/>
      <c r="H233" s="718">
        <v>7482.6</v>
      </c>
      <c r="I233" s="719">
        <v>10269.1</v>
      </c>
      <c r="J233" s="718">
        <v>14054</v>
      </c>
      <c r="K233" s="719">
        <v>10269.1</v>
      </c>
      <c r="L233" s="339">
        <f>J233/H233*100</f>
        <v>187.82241466869806</v>
      </c>
      <c r="N233" s="312">
        <v>15736.8</v>
      </c>
      <c r="O233" s="312"/>
      <c r="P233" s="312"/>
    </row>
    <row r="234" spans="1:22" ht="20.100000000000001" customHeight="1" x14ac:dyDescent="0.25">
      <c r="A234" s="338" t="s">
        <v>14</v>
      </c>
      <c r="B234" s="558" t="s">
        <v>80</v>
      </c>
      <c r="C234" s="559"/>
      <c r="D234" s="559"/>
      <c r="E234" s="560"/>
      <c r="F234" s="693" t="s">
        <v>79</v>
      </c>
      <c r="G234" s="693"/>
      <c r="H234" s="718">
        <v>150192.29999999999</v>
      </c>
      <c r="I234" s="719">
        <v>113552.3</v>
      </c>
      <c r="J234" s="718">
        <v>154642.79999999999</v>
      </c>
      <c r="K234" s="719">
        <v>113552.3</v>
      </c>
      <c r="L234" s="339">
        <f t="shared" ref="L234:L236" si="4">J234/H234*100</f>
        <v>102.96320117609226</v>
      </c>
      <c r="N234" s="828"/>
      <c r="O234" s="828"/>
      <c r="P234" s="312"/>
      <c r="Q234" s="312"/>
    </row>
    <row r="235" spans="1:22" ht="20.100000000000001" customHeight="1" x14ac:dyDescent="0.25">
      <c r="A235" s="338" t="s">
        <v>16</v>
      </c>
      <c r="B235" s="558" t="s">
        <v>81</v>
      </c>
      <c r="C235" s="559"/>
      <c r="D235" s="559"/>
      <c r="E235" s="560"/>
      <c r="F235" s="693" t="s">
        <v>79</v>
      </c>
      <c r="G235" s="693"/>
      <c r="H235" s="718">
        <v>91659</v>
      </c>
      <c r="I235" s="719">
        <v>83821.600000000006</v>
      </c>
      <c r="J235" s="718">
        <v>137510.6</v>
      </c>
      <c r="K235" s="719">
        <v>83821.600000000006</v>
      </c>
      <c r="L235" s="339">
        <f t="shared" si="4"/>
        <v>150.02411110747445</v>
      </c>
      <c r="N235" s="312">
        <v>146581.6</v>
      </c>
      <c r="O235" s="312"/>
      <c r="P235" s="312"/>
      <c r="Q235" s="312"/>
    </row>
    <row r="236" spans="1:22" ht="31.5" customHeight="1" x14ac:dyDescent="0.25">
      <c r="A236" s="338" t="s">
        <v>18</v>
      </c>
      <c r="B236" s="558" t="s">
        <v>30</v>
      </c>
      <c r="C236" s="559"/>
      <c r="D236" s="559"/>
      <c r="E236" s="560"/>
      <c r="F236" s="693" t="s">
        <v>79</v>
      </c>
      <c r="G236" s="693"/>
      <c r="H236" s="718">
        <v>91595.4</v>
      </c>
      <c r="I236" s="719">
        <v>75682.8</v>
      </c>
      <c r="J236" s="718">
        <v>111954.7</v>
      </c>
      <c r="K236" s="719">
        <v>75682.8</v>
      </c>
      <c r="L236" s="339">
        <f t="shared" si="4"/>
        <v>122.22742626813137</v>
      </c>
      <c r="N236" s="828"/>
      <c r="O236" s="828"/>
    </row>
    <row r="237" spans="1:22" ht="32.25" customHeight="1" x14ac:dyDescent="0.25">
      <c r="A237" s="338" t="s">
        <v>31</v>
      </c>
      <c r="B237" s="558" t="s">
        <v>32</v>
      </c>
      <c r="C237" s="771"/>
      <c r="D237" s="771"/>
      <c r="E237" s="772"/>
      <c r="F237" s="591" t="s">
        <v>79</v>
      </c>
      <c r="G237" s="618"/>
      <c r="H237" s="718">
        <v>77695.7</v>
      </c>
      <c r="I237" s="719">
        <v>65653.600000000006</v>
      </c>
      <c r="J237" s="718">
        <v>96012.5</v>
      </c>
      <c r="K237" s="719">
        <v>65653.600000000006</v>
      </c>
      <c r="L237" s="339">
        <f>J237/H237*100</f>
        <v>123.57504984188314</v>
      </c>
      <c r="N237" s="828"/>
      <c r="O237" s="828"/>
      <c r="P237" s="312"/>
      <c r="Q237" s="312"/>
    </row>
    <row r="238" spans="1:22" ht="17.25" customHeight="1" x14ac:dyDescent="0.25">
      <c r="A238" s="338" t="s">
        <v>33</v>
      </c>
      <c r="B238" s="558" t="s">
        <v>34</v>
      </c>
      <c r="C238" s="559"/>
      <c r="D238" s="559"/>
      <c r="E238" s="560"/>
      <c r="F238" s="693" t="s">
        <v>79</v>
      </c>
      <c r="G238" s="693"/>
      <c r="H238" s="718">
        <v>81083.3</v>
      </c>
      <c r="I238" s="719">
        <v>51524.7</v>
      </c>
      <c r="J238" s="718">
        <v>116764</v>
      </c>
      <c r="K238" s="719">
        <v>51524.7</v>
      </c>
      <c r="L238" s="339">
        <f>J238/H238*100</f>
        <v>144.00499239670808</v>
      </c>
      <c r="N238" s="828"/>
      <c r="O238" s="828"/>
      <c r="P238" s="312"/>
      <c r="Q238" s="312"/>
    </row>
    <row r="239" spans="1:22" ht="35.25" customHeight="1" x14ac:dyDescent="0.25">
      <c r="A239" s="338" t="s">
        <v>35</v>
      </c>
      <c r="B239" s="558" t="s">
        <v>36</v>
      </c>
      <c r="C239" s="559"/>
      <c r="D239" s="559"/>
      <c r="E239" s="560"/>
      <c r="F239" s="693" t="s">
        <v>79</v>
      </c>
      <c r="G239" s="693"/>
      <c r="H239" s="718">
        <v>87721.9</v>
      </c>
      <c r="I239" s="719">
        <v>75731.8</v>
      </c>
      <c r="J239" s="718">
        <v>126186.5</v>
      </c>
      <c r="K239" s="719">
        <v>75731.8</v>
      </c>
      <c r="L239" s="339">
        <f t="shared" ref="L239:L242" si="5">J239/H239*100</f>
        <v>143.84834345813303</v>
      </c>
      <c r="N239" s="830"/>
      <c r="O239" s="830"/>
      <c r="P239" s="312"/>
      <c r="Q239" s="312"/>
    </row>
    <row r="240" spans="1:22" ht="20.100000000000001" customHeight="1" x14ac:dyDescent="0.25">
      <c r="A240" s="338" t="s">
        <v>37</v>
      </c>
      <c r="B240" s="558" t="s">
        <v>38</v>
      </c>
      <c r="C240" s="559"/>
      <c r="D240" s="559"/>
      <c r="E240" s="560"/>
      <c r="F240" s="693" t="s">
        <v>79</v>
      </c>
      <c r="G240" s="693"/>
      <c r="H240" s="718">
        <v>106431.9</v>
      </c>
      <c r="I240" s="719">
        <v>90421.6</v>
      </c>
      <c r="J240" s="718">
        <v>139650.29999999999</v>
      </c>
      <c r="K240" s="719">
        <v>90421.6</v>
      </c>
      <c r="L240" s="339">
        <f t="shared" si="5"/>
        <v>131.21094333559768</v>
      </c>
      <c r="N240" s="828"/>
      <c r="O240" s="828"/>
      <c r="P240" s="312"/>
      <c r="Q240" s="312"/>
    </row>
    <row r="241" spans="1:20" ht="18.75" customHeight="1" x14ac:dyDescent="0.25">
      <c r="A241" s="338" t="s">
        <v>39</v>
      </c>
      <c r="B241" s="558" t="s">
        <v>40</v>
      </c>
      <c r="C241" s="559"/>
      <c r="D241" s="559"/>
      <c r="E241" s="560"/>
      <c r="F241" s="693" t="s">
        <v>79</v>
      </c>
      <c r="G241" s="693"/>
      <c r="H241" s="718">
        <v>61793.2</v>
      </c>
      <c r="I241" s="719">
        <v>40759.9</v>
      </c>
      <c r="J241" s="718">
        <v>68424.399999999994</v>
      </c>
      <c r="K241" s="719">
        <v>40759.9</v>
      </c>
      <c r="L241" s="339">
        <f t="shared" si="5"/>
        <v>110.73127787523546</v>
      </c>
      <c r="N241" s="107"/>
      <c r="O241" s="107"/>
      <c r="P241" s="312"/>
      <c r="Q241" s="312"/>
    </row>
    <row r="242" spans="1:20" ht="20.100000000000001" customHeight="1" x14ac:dyDescent="0.25">
      <c r="A242" s="338" t="s">
        <v>41</v>
      </c>
      <c r="B242" s="558" t="s">
        <v>42</v>
      </c>
      <c r="C242" s="559"/>
      <c r="D242" s="559"/>
      <c r="E242" s="560"/>
      <c r="F242" s="693" t="s">
        <v>79</v>
      </c>
      <c r="G242" s="693"/>
      <c r="H242" s="718">
        <v>66752</v>
      </c>
      <c r="I242" s="719">
        <v>56084</v>
      </c>
      <c r="J242" s="718">
        <v>68094.7</v>
      </c>
      <c r="K242" s="719">
        <v>56084</v>
      </c>
      <c r="L242" s="339">
        <f t="shared" si="5"/>
        <v>102.01147531160115</v>
      </c>
      <c r="N242" s="830"/>
      <c r="O242" s="830"/>
      <c r="P242" s="312"/>
      <c r="Q242" s="312"/>
    </row>
    <row r="243" spans="1:20" ht="20.100000000000001" customHeight="1" x14ac:dyDescent="0.25">
      <c r="A243" s="338" t="s">
        <v>43</v>
      </c>
      <c r="B243" s="558" t="s">
        <v>44</v>
      </c>
      <c r="C243" s="559"/>
      <c r="D243" s="559"/>
      <c r="E243" s="560"/>
      <c r="F243" s="693" t="s">
        <v>79</v>
      </c>
      <c r="G243" s="693"/>
      <c r="H243" s="718">
        <v>70263.8</v>
      </c>
      <c r="I243" s="719">
        <v>55414.7</v>
      </c>
      <c r="J243" s="718">
        <v>79308.600000000006</v>
      </c>
      <c r="K243" s="719">
        <v>55414.7</v>
      </c>
      <c r="L243" s="339">
        <f>J243/H243*100</f>
        <v>112.87263142613978</v>
      </c>
      <c r="N243" s="839"/>
      <c r="O243" s="839"/>
      <c r="P243" s="312"/>
      <c r="Q243" s="312"/>
    </row>
    <row r="244" spans="1:20" ht="20.100000000000001" customHeight="1" x14ac:dyDescent="0.25">
      <c r="A244" s="338" t="s">
        <v>45</v>
      </c>
      <c r="B244" s="558" t="s">
        <v>46</v>
      </c>
      <c r="C244" s="559"/>
      <c r="D244" s="559"/>
      <c r="E244" s="560"/>
      <c r="F244" s="693" t="s">
        <v>79</v>
      </c>
      <c r="G244" s="693"/>
      <c r="H244" s="718">
        <v>64221.9</v>
      </c>
      <c r="I244" s="719">
        <v>58900.7</v>
      </c>
      <c r="J244" s="718">
        <v>83166.3</v>
      </c>
      <c r="K244" s="719">
        <v>58900.7</v>
      </c>
      <c r="L244" s="339">
        <f>J244/H244*100</f>
        <v>129.49834869413706</v>
      </c>
      <c r="N244" s="828"/>
      <c r="O244" s="828"/>
      <c r="P244" s="312"/>
      <c r="Q244" s="312"/>
    </row>
    <row r="245" spans="1:20" ht="31.5" customHeight="1" x14ac:dyDescent="0.25">
      <c r="A245" s="338" t="s">
        <v>47</v>
      </c>
      <c r="B245" s="558" t="s">
        <v>48</v>
      </c>
      <c r="C245" s="559"/>
      <c r="D245" s="559"/>
      <c r="E245" s="560"/>
      <c r="F245" s="693" t="s">
        <v>79</v>
      </c>
      <c r="G245" s="693"/>
      <c r="H245" s="718">
        <v>114656.7</v>
      </c>
      <c r="I245" s="719">
        <v>96194.9</v>
      </c>
      <c r="J245" s="718">
        <v>139702.70000000001</v>
      </c>
      <c r="K245" s="719">
        <v>96194.9</v>
      </c>
      <c r="L245" s="339">
        <f t="shared" ref="L245:L246" si="6">J245/H245*100</f>
        <v>121.84434054006439</v>
      </c>
      <c r="N245" s="828"/>
      <c r="O245" s="828"/>
      <c r="P245" s="312"/>
      <c r="Q245" s="312"/>
    </row>
    <row r="246" spans="1:20" ht="34.5" customHeight="1" x14ac:dyDescent="0.25">
      <c r="A246" s="338" t="s">
        <v>49</v>
      </c>
      <c r="B246" s="558" t="s">
        <v>50</v>
      </c>
      <c r="C246" s="559"/>
      <c r="D246" s="559"/>
      <c r="E246" s="560"/>
      <c r="F246" s="693" t="s">
        <v>79</v>
      </c>
      <c r="G246" s="693"/>
      <c r="H246" s="718">
        <v>85100.3</v>
      </c>
      <c r="I246" s="719">
        <v>72927.100000000006</v>
      </c>
      <c r="J246" s="718">
        <v>87639</v>
      </c>
      <c r="K246" s="719">
        <v>72927.100000000006</v>
      </c>
      <c r="L246" s="339">
        <f t="shared" si="6"/>
        <v>102.98318572319955</v>
      </c>
      <c r="N246" s="828"/>
      <c r="O246" s="828"/>
      <c r="P246" s="312"/>
      <c r="Q246" s="312"/>
    </row>
    <row r="247" spans="1:20" ht="35.25" customHeight="1" x14ac:dyDescent="0.25">
      <c r="A247" s="338" t="s">
        <v>51</v>
      </c>
      <c r="B247" s="558" t="s">
        <v>52</v>
      </c>
      <c r="C247" s="559"/>
      <c r="D247" s="559"/>
      <c r="E247" s="560"/>
      <c r="F247" s="693" t="s">
        <v>79</v>
      </c>
      <c r="G247" s="693"/>
      <c r="H247" s="718">
        <v>97294.9</v>
      </c>
      <c r="I247" s="719">
        <v>77850.8</v>
      </c>
      <c r="J247" s="718">
        <v>105104.1</v>
      </c>
      <c r="K247" s="719">
        <v>77850.8</v>
      </c>
      <c r="L247" s="339">
        <f>J247/H247*100</f>
        <v>108.02631998182845</v>
      </c>
      <c r="N247" s="828"/>
      <c r="O247" s="828"/>
      <c r="P247" s="312"/>
      <c r="Q247" s="312"/>
    </row>
    <row r="248" spans="1:20" ht="20.100000000000001" customHeight="1" x14ac:dyDescent="0.25">
      <c r="A248" s="338" t="s">
        <v>53</v>
      </c>
      <c r="B248" s="558" t="s">
        <v>54</v>
      </c>
      <c r="C248" s="559"/>
      <c r="D248" s="559"/>
      <c r="E248" s="560"/>
      <c r="F248" s="693" t="s">
        <v>79</v>
      </c>
      <c r="G248" s="693"/>
      <c r="H248" s="718">
        <v>63160.1</v>
      </c>
      <c r="I248" s="719">
        <v>54548.800000000003</v>
      </c>
      <c r="J248" s="718">
        <v>68899.5</v>
      </c>
      <c r="K248" s="719">
        <v>54548.800000000003</v>
      </c>
      <c r="L248" s="339">
        <f>J248/H248*100</f>
        <v>109.08706604327732</v>
      </c>
      <c r="N248" s="830"/>
      <c r="O248" s="830"/>
      <c r="P248" s="312"/>
      <c r="Q248" s="312"/>
    </row>
    <row r="249" spans="1:20" ht="20.100000000000001" customHeight="1" x14ac:dyDescent="0.25">
      <c r="A249" s="338" t="s">
        <v>55</v>
      </c>
      <c r="B249" s="558" t="s">
        <v>56</v>
      </c>
      <c r="C249" s="559"/>
      <c r="D249" s="559"/>
      <c r="E249" s="560"/>
      <c r="F249" s="693" t="s">
        <v>79</v>
      </c>
      <c r="G249" s="708"/>
      <c r="H249" s="718">
        <v>77103.899999999994</v>
      </c>
      <c r="I249" s="719">
        <v>62162.2</v>
      </c>
      <c r="J249" s="718">
        <v>91460.3</v>
      </c>
      <c r="K249" s="719">
        <v>62162.2</v>
      </c>
      <c r="L249" s="339">
        <f>J249/H249*100</f>
        <v>118.61955102141397</v>
      </c>
      <c r="N249" s="828"/>
      <c r="O249" s="828"/>
      <c r="P249" s="312"/>
      <c r="Q249" s="312"/>
    </row>
    <row r="250" spans="1:20" ht="20.25" customHeight="1" x14ac:dyDescent="0.25">
      <c r="A250" s="338" t="s">
        <v>57</v>
      </c>
      <c r="B250" s="558" t="s">
        <v>82</v>
      </c>
      <c r="C250" s="559"/>
      <c r="D250" s="559"/>
      <c r="E250" s="560"/>
      <c r="F250" s="693" t="s">
        <v>79</v>
      </c>
      <c r="G250" s="708"/>
      <c r="H250" s="718">
        <v>69517</v>
      </c>
      <c r="I250" s="719">
        <v>59149.9</v>
      </c>
      <c r="J250" s="718">
        <v>79320</v>
      </c>
      <c r="K250" s="719">
        <v>59149.9</v>
      </c>
      <c r="L250" s="339">
        <f>J250/H250*100</f>
        <v>114.10158666225527</v>
      </c>
      <c r="N250" s="830"/>
      <c r="O250" s="830"/>
      <c r="P250" s="312"/>
      <c r="Q250" s="312"/>
    </row>
    <row r="251" spans="1:20" ht="26.25" customHeight="1" x14ac:dyDescent="0.25">
      <c r="A251" s="338" t="s">
        <v>59</v>
      </c>
      <c r="B251" s="558" t="s">
        <v>60</v>
      </c>
      <c r="C251" s="559"/>
      <c r="D251" s="559"/>
      <c r="E251" s="560"/>
      <c r="F251" s="693" t="s">
        <v>79</v>
      </c>
      <c r="G251" s="708"/>
      <c r="H251" s="718">
        <v>64720.3</v>
      </c>
      <c r="I251" s="719">
        <v>49324</v>
      </c>
      <c r="J251" s="718">
        <v>79756.100000000006</v>
      </c>
      <c r="K251" s="719">
        <v>49324</v>
      </c>
      <c r="L251" s="339">
        <f>J251/H251*100</f>
        <v>123.23196894946409</v>
      </c>
      <c r="N251" s="291"/>
      <c r="O251" s="291"/>
      <c r="P251" s="312"/>
      <c r="Q251" s="312"/>
    </row>
    <row r="252" spans="1:20" ht="35.25" customHeight="1" x14ac:dyDescent="0.25">
      <c r="A252" s="431">
        <v>2</v>
      </c>
      <c r="B252" s="630" t="s">
        <v>446</v>
      </c>
      <c r="C252" s="631"/>
      <c r="D252" s="631"/>
      <c r="E252" s="632"/>
      <c r="F252" s="654" t="s">
        <v>83</v>
      </c>
      <c r="G252" s="842"/>
      <c r="H252" s="628">
        <f>H232/82092.1*100/H378*100</f>
        <v>110.62901757079253</v>
      </c>
      <c r="I252" s="628"/>
      <c r="J252" s="628">
        <f>L232/J378*100</f>
        <v>104.76823962708085</v>
      </c>
      <c r="K252" s="628"/>
      <c r="L252" s="337">
        <f>J252-H252</f>
        <v>-5.8607779437116818</v>
      </c>
      <c r="N252" s="282"/>
      <c r="O252" s="282"/>
    </row>
    <row r="253" spans="1:20" ht="43.5" customHeight="1" x14ac:dyDescent="0.2">
      <c r="A253" s="582" t="s">
        <v>416</v>
      </c>
      <c r="B253" s="754"/>
      <c r="C253" s="754"/>
      <c r="D253" s="754"/>
      <c r="E253" s="754"/>
      <c r="F253" s="754"/>
      <c r="G253" s="754"/>
      <c r="H253" s="754"/>
      <c r="I253" s="754"/>
      <c r="J253" s="754"/>
      <c r="K253" s="754"/>
      <c r="L253" s="754"/>
      <c r="N253" s="291"/>
      <c r="O253" s="331"/>
      <c r="P253" s="332"/>
      <c r="Q253" s="332"/>
      <c r="R253" s="332"/>
      <c r="S253" s="332"/>
      <c r="T253" s="332"/>
    </row>
    <row r="254" spans="1:20" ht="35.25" customHeight="1" x14ac:dyDescent="0.2">
      <c r="A254" s="330" t="s">
        <v>7</v>
      </c>
      <c r="B254" s="699" t="s">
        <v>20</v>
      </c>
      <c r="C254" s="699"/>
      <c r="D254" s="699"/>
      <c r="E254" s="699"/>
      <c r="F254" s="605" t="s">
        <v>9</v>
      </c>
      <c r="G254" s="605"/>
      <c r="H254" s="600" t="s">
        <v>485</v>
      </c>
      <c r="I254" s="600"/>
      <c r="J254" s="600" t="s">
        <v>486</v>
      </c>
      <c r="K254" s="600"/>
      <c r="L254" s="329" t="s">
        <v>21</v>
      </c>
      <c r="N254" s="291"/>
      <c r="O254" s="841"/>
      <c r="P254" s="598"/>
      <c r="Q254" s="598"/>
      <c r="R254" s="598"/>
      <c r="S254" s="598"/>
      <c r="T254" s="332"/>
    </row>
    <row r="255" spans="1:20" ht="35.25" customHeight="1" x14ac:dyDescent="0.25">
      <c r="A255" s="342">
        <v>1</v>
      </c>
      <c r="B255" s="630" t="s">
        <v>529</v>
      </c>
      <c r="C255" s="631"/>
      <c r="D255" s="631"/>
      <c r="E255" s="632"/>
      <c r="F255" s="739" t="s">
        <v>79</v>
      </c>
      <c r="G255" s="740"/>
      <c r="H255" s="764">
        <v>20289</v>
      </c>
      <c r="I255" s="765"/>
      <c r="J255" s="764">
        <v>21299</v>
      </c>
      <c r="K255" s="765"/>
      <c r="L255" s="337">
        <f>J255/H255*100</f>
        <v>104.97806693282075</v>
      </c>
      <c r="N255" s="291"/>
      <c r="O255" s="598"/>
      <c r="P255" s="598"/>
      <c r="Q255" s="598"/>
      <c r="R255" s="598"/>
      <c r="S255" s="598"/>
      <c r="T255" s="332"/>
    </row>
    <row r="256" spans="1:20" ht="21" customHeight="1" x14ac:dyDescent="0.25">
      <c r="A256" s="343"/>
      <c r="B256" s="702" t="s">
        <v>84</v>
      </c>
      <c r="C256" s="703"/>
      <c r="D256" s="703"/>
      <c r="E256" s="704"/>
      <c r="F256" s="591"/>
      <c r="G256" s="618"/>
      <c r="H256" s="755"/>
      <c r="I256" s="755"/>
      <c r="J256" s="756"/>
      <c r="K256" s="756"/>
      <c r="L256" s="339"/>
      <c r="N256" s="291"/>
      <c r="O256" s="598"/>
      <c r="P256" s="598"/>
      <c r="Q256" s="598"/>
      <c r="R256" s="598"/>
      <c r="S256" s="598"/>
      <c r="T256" s="332"/>
    </row>
    <row r="257" spans="1:21" ht="21.75" customHeight="1" x14ac:dyDescent="0.25">
      <c r="A257" s="338" t="s">
        <v>12</v>
      </c>
      <c r="B257" s="558" t="s">
        <v>85</v>
      </c>
      <c r="C257" s="559"/>
      <c r="D257" s="559"/>
      <c r="E257" s="560"/>
      <c r="F257" s="693" t="s">
        <v>79</v>
      </c>
      <c r="G257" s="693"/>
      <c r="H257" s="766">
        <v>20869</v>
      </c>
      <c r="I257" s="767"/>
      <c r="J257" s="766">
        <v>23216</v>
      </c>
      <c r="K257" s="767"/>
      <c r="L257" s="339">
        <f>J257/H257*100</f>
        <v>111.24634625521108</v>
      </c>
      <c r="N257" s="291"/>
      <c r="O257" s="598"/>
      <c r="P257" s="598"/>
      <c r="Q257" s="598"/>
      <c r="R257" s="598"/>
      <c r="S257" s="598"/>
      <c r="T257" s="332"/>
    </row>
    <row r="258" spans="1:21" ht="20.25" customHeight="1" x14ac:dyDescent="0.25">
      <c r="A258" s="338" t="s">
        <v>14</v>
      </c>
      <c r="B258" s="558" t="s">
        <v>86</v>
      </c>
      <c r="C258" s="559"/>
      <c r="D258" s="559"/>
      <c r="E258" s="560"/>
      <c r="F258" s="693" t="s">
        <v>79</v>
      </c>
      <c r="G258" s="693"/>
      <c r="H258" s="766">
        <v>15619</v>
      </c>
      <c r="I258" s="767"/>
      <c r="J258" s="766">
        <v>18318</v>
      </c>
      <c r="K258" s="767"/>
      <c r="L258" s="339">
        <f>J258/H258*100</f>
        <v>117.28023561047442</v>
      </c>
      <c r="N258" s="291"/>
      <c r="O258" s="598"/>
      <c r="P258" s="598"/>
      <c r="Q258" s="598"/>
      <c r="R258" s="598"/>
      <c r="S258" s="598"/>
    </row>
    <row r="259" spans="1:21" ht="20.25" customHeight="1" x14ac:dyDescent="0.25">
      <c r="A259" s="338" t="s">
        <v>16</v>
      </c>
      <c r="B259" s="558" t="s">
        <v>87</v>
      </c>
      <c r="C259" s="559"/>
      <c r="D259" s="559"/>
      <c r="E259" s="560"/>
      <c r="F259" s="693" t="s">
        <v>79</v>
      </c>
      <c r="G259" s="693"/>
      <c r="H259" s="766">
        <v>20447</v>
      </c>
      <c r="I259" s="767"/>
      <c r="J259" s="766">
        <v>22208</v>
      </c>
      <c r="K259" s="767"/>
      <c r="L259" s="339">
        <f>J259/H259*100</f>
        <v>108.61251039272264</v>
      </c>
      <c r="N259" s="291"/>
      <c r="O259" s="598"/>
      <c r="P259" s="598"/>
      <c r="Q259" s="598"/>
      <c r="R259" s="598"/>
      <c r="S259" s="598"/>
    </row>
    <row r="260" spans="1:21" ht="35.25" customHeight="1" x14ac:dyDescent="0.25">
      <c r="A260" s="342">
        <v>2</v>
      </c>
      <c r="B260" s="630" t="s">
        <v>530</v>
      </c>
      <c r="C260" s="631"/>
      <c r="D260" s="631"/>
      <c r="E260" s="632"/>
      <c r="F260" s="768" t="s">
        <v>79</v>
      </c>
      <c r="G260" s="768"/>
      <c r="H260" s="764">
        <v>34191</v>
      </c>
      <c r="I260" s="765"/>
      <c r="J260" s="1013">
        <v>35392</v>
      </c>
      <c r="K260" s="1013"/>
      <c r="L260" s="337">
        <f>J260/H260*100</f>
        <v>103.5126202801907</v>
      </c>
      <c r="N260" s="291"/>
      <c r="O260" s="291"/>
    </row>
    <row r="261" spans="1:21" ht="21" customHeight="1" x14ac:dyDescent="0.25">
      <c r="A261" s="343"/>
      <c r="B261" s="702" t="s">
        <v>88</v>
      </c>
      <c r="C261" s="703"/>
      <c r="D261" s="703"/>
      <c r="E261" s="704"/>
      <c r="F261" s="591"/>
      <c r="G261" s="618"/>
      <c r="H261" s="755"/>
      <c r="I261" s="755"/>
      <c r="J261" s="756"/>
      <c r="K261" s="756"/>
      <c r="L261" s="339"/>
      <c r="N261" s="291"/>
      <c r="O261" s="291"/>
    </row>
    <row r="262" spans="1:21" ht="22.5" customHeight="1" x14ac:dyDescent="0.25">
      <c r="A262" s="338" t="s">
        <v>61</v>
      </c>
      <c r="B262" s="558" t="s">
        <v>89</v>
      </c>
      <c r="C262" s="559"/>
      <c r="D262" s="559"/>
      <c r="E262" s="560"/>
      <c r="F262" s="708" t="s">
        <v>79</v>
      </c>
      <c r="G262" s="709"/>
      <c r="H262" s="756">
        <v>35168</v>
      </c>
      <c r="I262" s="756"/>
      <c r="J262" s="756">
        <v>38577</v>
      </c>
      <c r="K262" s="756"/>
      <c r="L262" s="339">
        <f>J262/H262*100</f>
        <v>109.69347133757962</v>
      </c>
      <c r="N262" s="291"/>
      <c r="O262" s="291"/>
    </row>
    <row r="263" spans="1:21" ht="21" customHeight="1" x14ac:dyDescent="0.25">
      <c r="A263" s="344" t="s">
        <v>62</v>
      </c>
      <c r="B263" s="757" t="s">
        <v>86</v>
      </c>
      <c r="C263" s="758"/>
      <c r="D263" s="758"/>
      <c r="E263" s="759"/>
      <c r="F263" s="760" t="s">
        <v>79</v>
      </c>
      <c r="G263" s="761"/>
      <c r="H263" s="762">
        <v>26321</v>
      </c>
      <c r="I263" s="763"/>
      <c r="J263" s="762">
        <v>30438</v>
      </c>
      <c r="K263" s="763"/>
      <c r="L263" s="345">
        <f>J263/H263*100</f>
        <v>115.64150298240948</v>
      </c>
      <c r="N263" s="291"/>
      <c r="O263" s="291"/>
    </row>
    <row r="264" spans="1:21" ht="22.5" customHeight="1" x14ac:dyDescent="0.25">
      <c r="A264" s="338" t="s">
        <v>75</v>
      </c>
      <c r="B264" s="623" t="s">
        <v>87</v>
      </c>
      <c r="C264" s="623"/>
      <c r="D264" s="623"/>
      <c r="E264" s="623"/>
      <c r="F264" s="693" t="s">
        <v>79</v>
      </c>
      <c r="G264" s="693"/>
      <c r="H264" s="756">
        <v>34456</v>
      </c>
      <c r="I264" s="756"/>
      <c r="J264" s="756">
        <v>36901</v>
      </c>
      <c r="K264" s="756"/>
      <c r="L264" s="339">
        <f>J264/H264*100</f>
        <v>107.0960065010448</v>
      </c>
      <c r="N264" s="291"/>
      <c r="O264" s="291"/>
    </row>
    <row r="265" spans="1:21" s="12" customFormat="1" ht="54" customHeight="1" x14ac:dyDescent="0.25">
      <c r="A265" s="838" t="s">
        <v>515</v>
      </c>
      <c r="B265" s="838"/>
      <c r="C265" s="838"/>
      <c r="D265" s="838"/>
      <c r="E265" s="838"/>
      <c r="F265" s="838"/>
      <c r="G265" s="838"/>
      <c r="H265" s="838"/>
      <c r="I265" s="838"/>
      <c r="J265" s="838"/>
      <c r="K265" s="838"/>
      <c r="L265" s="838"/>
      <c r="O265" s="846"/>
      <c r="P265" s="847"/>
      <c r="Q265" s="847"/>
      <c r="R265" s="847"/>
      <c r="S265" s="847"/>
      <c r="T265" s="847"/>
      <c r="U265" s="847"/>
    </row>
    <row r="266" spans="1:21" s="13" customFormat="1" ht="54.75" customHeight="1" x14ac:dyDescent="0.2">
      <c r="A266" s="367" t="s">
        <v>7</v>
      </c>
      <c r="B266" s="574" t="s">
        <v>20</v>
      </c>
      <c r="C266" s="575"/>
      <c r="D266" s="575"/>
      <c r="E266" s="576"/>
      <c r="F266" s="577" t="s">
        <v>9</v>
      </c>
      <c r="G266" s="578"/>
      <c r="H266" s="579" t="s">
        <v>607</v>
      </c>
      <c r="I266" s="580"/>
      <c r="J266" s="579" t="s">
        <v>608</v>
      </c>
      <c r="K266" s="580"/>
      <c r="L266" s="376" t="s">
        <v>21</v>
      </c>
      <c r="M266" s="13" t="s">
        <v>380</v>
      </c>
    </row>
    <row r="267" spans="1:21" ht="36.75" customHeight="1" x14ac:dyDescent="0.25">
      <c r="A267" s="353">
        <v>1</v>
      </c>
      <c r="B267" s="671" t="s">
        <v>90</v>
      </c>
      <c r="C267" s="672"/>
      <c r="D267" s="672"/>
      <c r="E267" s="673"/>
      <c r="F267" s="739"/>
      <c r="G267" s="740"/>
      <c r="H267" s="741"/>
      <c r="I267" s="742"/>
      <c r="J267" s="741"/>
      <c r="K267" s="742"/>
      <c r="L267" s="377"/>
      <c r="P267" s="13"/>
    </row>
    <row r="268" spans="1:21" ht="36" customHeight="1" x14ac:dyDescent="0.25">
      <c r="A268" s="370"/>
      <c r="B268" s="611" t="s">
        <v>91</v>
      </c>
      <c r="C268" s="612"/>
      <c r="D268" s="612"/>
      <c r="E268" s="613"/>
      <c r="F268" s="739" t="s">
        <v>92</v>
      </c>
      <c r="G268" s="740"/>
      <c r="H268" s="572">
        <f>SUM(H269:I273)</f>
        <v>4815.1000000000004</v>
      </c>
      <c r="I268" s="573"/>
      <c r="J268" s="572">
        <f>J269+J270+J271+J272+J273</f>
        <v>4827.1000000000004</v>
      </c>
      <c r="K268" s="573"/>
      <c r="L268" s="337">
        <f t="shared" ref="L268" si="7">J268/H268*100</f>
        <v>100.24921600797492</v>
      </c>
    </row>
    <row r="269" spans="1:21" ht="18" customHeight="1" x14ac:dyDescent="0.25">
      <c r="A269" s="370"/>
      <c r="B269" s="558" t="s">
        <v>93</v>
      </c>
      <c r="C269" s="559"/>
      <c r="D269" s="559"/>
      <c r="E269" s="560"/>
      <c r="F269" s="708" t="s">
        <v>92</v>
      </c>
      <c r="G269" s="709"/>
      <c r="H269" s="689">
        <v>3573.1</v>
      </c>
      <c r="I269" s="690"/>
      <c r="J269" s="689">
        <v>3581.3</v>
      </c>
      <c r="K269" s="690"/>
      <c r="L269" s="339">
        <f>J269/H269*100</f>
        <v>100.22949259746439</v>
      </c>
    </row>
    <row r="270" spans="1:21" ht="20.100000000000001" customHeight="1" x14ac:dyDescent="0.25">
      <c r="A270" s="370"/>
      <c r="B270" s="558" t="s">
        <v>94</v>
      </c>
      <c r="C270" s="559"/>
      <c r="D270" s="559"/>
      <c r="E270" s="560"/>
      <c r="F270" s="708" t="s">
        <v>92</v>
      </c>
      <c r="G270" s="709"/>
      <c r="H270" s="826">
        <v>742.7</v>
      </c>
      <c r="I270" s="827"/>
      <c r="J270" s="826">
        <v>741.7</v>
      </c>
      <c r="K270" s="827"/>
      <c r="L270" s="339">
        <f t="shared" ref="L270:L279" si="8">J270/H270*100</f>
        <v>99.865356133028143</v>
      </c>
    </row>
    <row r="271" spans="1:21" ht="21" customHeight="1" x14ac:dyDescent="0.25">
      <c r="A271" s="370"/>
      <c r="B271" s="558" t="s">
        <v>95</v>
      </c>
      <c r="C271" s="559"/>
      <c r="D271" s="559"/>
      <c r="E271" s="560"/>
      <c r="F271" s="708" t="s">
        <v>92</v>
      </c>
      <c r="G271" s="709"/>
      <c r="H271" s="826">
        <v>53.1</v>
      </c>
      <c r="I271" s="827"/>
      <c r="J271" s="826">
        <v>53.1</v>
      </c>
      <c r="K271" s="827"/>
      <c r="L271" s="339">
        <f t="shared" si="8"/>
        <v>100</v>
      </c>
    </row>
    <row r="272" spans="1:21" ht="19.5" customHeight="1" x14ac:dyDescent="0.25">
      <c r="A272" s="370"/>
      <c r="B272" s="558" t="s">
        <v>96</v>
      </c>
      <c r="C272" s="559"/>
      <c r="D272" s="559"/>
      <c r="E272" s="560"/>
      <c r="F272" s="708" t="s">
        <v>92</v>
      </c>
      <c r="G272" s="709"/>
      <c r="H272" s="826">
        <v>268.2</v>
      </c>
      <c r="I272" s="827"/>
      <c r="J272" s="826">
        <v>273</v>
      </c>
      <c r="K272" s="827"/>
      <c r="L272" s="339">
        <f t="shared" si="8"/>
        <v>101.78970917225951</v>
      </c>
    </row>
    <row r="273" spans="1:12" ht="18" customHeight="1" x14ac:dyDescent="0.25">
      <c r="A273" s="370"/>
      <c r="B273" s="558" t="s">
        <v>97</v>
      </c>
      <c r="C273" s="559"/>
      <c r="D273" s="559"/>
      <c r="E273" s="560"/>
      <c r="F273" s="708" t="s">
        <v>92</v>
      </c>
      <c r="G273" s="709"/>
      <c r="H273" s="826">
        <v>178</v>
      </c>
      <c r="I273" s="827"/>
      <c r="J273" s="826">
        <v>178</v>
      </c>
      <c r="K273" s="827"/>
      <c r="L273" s="339">
        <f t="shared" si="8"/>
        <v>100</v>
      </c>
    </row>
    <row r="274" spans="1:12" ht="33.75" customHeight="1" x14ac:dyDescent="0.25">
      <c r="A274" s="370"/>
      <c r="B274" s="747" t="s">
        <v>450</v>
      </c>
      <c r="C274" s="748"/>
      <c r="D274" s="748"/>
      <c r="E274" s="749"/>
      <c r="F274" s="708" t="s">
        <v>23</v>
      </c>
      <c r="G274" s="709"/>
      <c r="H274" s="566">
        <f>H275+H276+H277+H278+H279</f>
        <v>3816</v>
      </c>
      <c r="I274" s="607"/>
      <c r="J274" s="566">
        <f>SUM(J275:K279)</f>
        <v>3780</v>
      </c>
      <c r="K274" s="607"/>
      <c r="L274" s="339">
        <f t="shared" si="8"/>
        <v>99.056603773584911</v>
      </c>
    </row>
    <row r="275" spans="1:12" ht="18" customHeight="1" x14ac:dyDescent="0.25">
      <c r="A275" s="370"/>
      <c r="B275" s="558" t="s">
        <v>93</v>
      </c>
      <c r="C275" s="559"/>
      <c r="D275" s="559"/>
      <c r="E275" s="560"/>
      <c r="F275" s="708" t="s">
        <v>23</v>
      </c>
      <c r="G275" s="709"/>
      <c r="H275" s="566">
        <v>2812</v>
      </c>
      <c r="I275" s="607"/>
      <c r="J275" s="566">
        <v>2791</v>
      </c>
      <c r="K275" s="607"/>
      <c r="L275" s="339">
        <f t="shared" si="8"/>
        <v>99.253200568990039</v>
      </c>
    </row>
    <row r="276" spans="1:12" ht="20.100000000000001" customHeight="1" x14ac:dyDescent="0.25">
      <c r="A276" s="370"/>
      <c r="B276" s="558" t="s">
        <v>94</v>
      </c>
      <c r="C276" s="559"/>
      <c r="D276" s="559"/>
      <c r="E276" s="560"/>
      <c r="F276" s="708" t="s">
        <v>23</v>
      </c>
      <c r="G276" s="709"/>
      <c r="H276" s="732">
        <v>563</v>
      </c>
      <c r="I276" s="733"/>
      <c r="J276" s="732">
        <v>554</v>
      </c>
      <c r="K276" s="733"/>
      <c r="L276" s="339">
        <f t="shared" si="8"/>
        <v>98.40142095914743</v>
      </c>
    </row>
    <row r="277" spans="1:12" ht="18.75" customHeight="1" x14ac:dyDescent="0.25">
      <c r="A277" s="370"/>
      <c r="B277" s="558" t="s">
        <v>95</v>
      </c>
      <c r="C277" s="559"/>
      <c r="D277" s="559"/>
      <c r="E277" s="560"/>
      <c r="F277" s="708" t="s">
        <v>23</v>
      </c>
      <c r="G277" s="709"/>
      <c r="H277" s="732">
        <v>36</v>
      </c>
      <c r="I277" s="733"/>
      <c r="J277" s="732">
        <v>40</v>
      </c>
      <c r="K277" s="733"/>
      <c r="L277" s="339">
        <f t="shared" si="8"/>
        <v>111.11111111111111</v>
      </c>
    </row>
    <row r="278" spans="1:12" ht="20.100000000000001" customHeight="1" x14ac:dyDescent="0.25">
      <c r="A278" s="370"/>
      <c r="B278" s="558" t="s">
        <v>96</v>
      </c>
      <c r="C278" s="559"/>
      <c r="D278" s="559"/>
      <c r="E278" s="560"/>
      <c r="F278" s="708" t="s">
        <v>23</v>
      </c>
      <c r="G278" s="709"/>
      <c r="H278" s="732">
        <v>237</v>
      </c>
      <c r="I278" s="733"/>
      <c r="J278" s="732">
        <v>241</v>
      </c>
      <c r="K278" s="733"/>
      <c r="L278" s="339">
        <f t="shared" si="8"/>
        <v>101.68776371308017</v>
      </c>
    </row>
    <row r="279" spans="1:12" ht="20.100000000000001" customHeight="1" x14ac:dyDescent="0.25">
      <c r="A279" s="370"/>
      <c r="B279" s="558" t="s">
        <v>97</v>
      </c>
      <c r="C279" s="559"/>
      <c r="D279" s="559"/>
      <c r="E279" s="560"/>
      <c r="F279" s="708" t="s">
        <v>23</v>
      </c>
      <c r="G279" s="709"/>
      <c r="H279" s="732">
        <v>168</v>
      </c>
      <c r="I279" s="733"/>
      <c r="J279" s="732">
        <v>154</v>
      </c>
      <c r="K279" s="733"/>
      <c r="L279" s="339">
        <f t="shared" si="8"/>
        <v>91.666666666666657</v>
      </c>
    </row>
    <row r="280" spans="1:12" ht="20.100000000000001" customHeight="1" x14ac:dyDescent="0.25">
      <c r="A280" s="370"/>
      <c r="B280" s="705" t="s">
        <v>11</v>
      </c>
      <c r="C280" s="706"/>
      <c r="D280" s="706"/>
      <c r="E280" s="707"/>
      <c r="F280" s="734"/>
      <c r="G280" s="735"/>
      <c r="H280" s="736"/>
      <c r="I280" s="737"/>
      <c r="J280" s="736"/>
      <c r="K280" s="737"/>
      <c r="L280" s="378"/>
    </row>
    <row r="281" spans="1:12" ht="39" customHeight="1" x14ac:dyDescent="0.25">
      <c r="A281" s="379">
        <v>42005</v>
      </c>
      <c r="B281" s="611" t="s">
        <v>98</v>
      </c>
      <c r="C281" s="612"/>
      <c r="D281" s="612"/>
      <c r="E281" s="613"/>
      <c r="F281" s="708"/>
      <c r="G281" s="709"/>
      <c r="H281" s="866"/>
      <c r="I281" s="867"/>
      <c r="J281" s="866"/>
      <c r="K281" s="867"/>
      <c r="L281" s="339"/>
    </row>
    <row r="282" spans="1:12" ht="49.5" customHeight="1" x14ac:dyDescent="0.25">
      <c r="A282" s="369"/>
      <c r="B282" s="747" t="s">
        <v>99</v>
      </c>
      <c r="C282" s="748"/>
      <c r="D282" s="748"/>
      <c r="E282" s="749"/>
      <c r="F282" s="708" t="s">
        <v>92</v>
      </c>
      <c r="G282" s="709"/>
      <c r="H282" s="689">
        <f>H283+H284+H285+H286+H287</f>
        <v>4349.4000000000005</v>
      </c>
      <c r="I282" s="690"/>
      <c r="J282" s="689">
        <f>J283+J284+J285+J286+J287</f>
        <v>4362.3999999999996</v>
      </c>
      <c r="K282" s="690"/>
      <c r="L282" s="339">
        <f t="shared" ref="L282:L286" si="9">J282/H282*100</f>
        <v>100.29889180116795</v>
      </c>
    </row>
    <row r="283" spans="1:12" ht="20.100000000000001" customHeight="1" x14ac:dyDescent="0.25">
      <c r="A283" s="369"/>
      <c r="B283" s="558" t="s">
        <v>93</v>
      </c>
      <c r="C283" s="559"/>
      <c r="D283" s="559"/>
      <c r="E283" s="560"/>
      <c r="F283" s="708" t="s">
        <v>92</v>
      </c>
      <c r="G283" s="709"/>
      <c r="H283" s="689">
        <v>3340.1</v>
      </c>
      <c r="I283" s="690"/>
      <c r="J283" s="689">
        <v>3348.3</v>
      </c>
      <c r="K283" s="690"/>
      <c r="L283" s="339">
        <f t="shared" si="9"/>
        <v>100.24550163168769</v>
      </c>
    </row>
    <row r="284" spans="1:12" ht="20.100000000000001" customHeight="1" x14ac:dyDescent="0.25">
      <c r="A284" s="369"/>
      <c r="B284" s="558" t="s">
        <v>94</v>
      </c>
      <c r="C284" s="559"/>
      <c r="D284" s="559"/>
      <c r="E284" s="560"/>
      <c r="F284" s="708" t="s">
        <v>92</v>
      </c>
      <c r="G284" s="709"/>
      <c r="H284" s="826">
        <v>634.70000000000005</v>
      </c>
      <c r="I284" s="827"/>
      <c r="J284" s="826">
        <v>634.70000000000005</v>
      </c>
      <c r="K284" s="827"/>
      <c r="L284" s="339">
        <f t="shared" si="9"/>
        <v>100</v>
      </c>
    </row>
    <row r="285" spans="1:12" ht="20.100000000000001" customHeight="1" x14ac:dyDescent="0.25">
      <c r="A285" s="369"/>
      <c r="B285" s="558" t="s">
        <v>95</v>
      </c>
      <c r="C285" s="559"/>
      <c r="D285" s="559"/>
      <c r="E285" s="560"/>
      <c r="F285" s="708" t="s">
        <v>92</v>
      </c>
      <c r="G285" s="709"/>
      <c r="H285" s="826">
        <v>38.4</v>
      </c>
      <c r="I285" s="827"/>
      <c r="J285" s="826">
        <v>38.4</v>
      </c>
      <c r="K285" s="827"/>
      <c r="L285" s="339">
        <f t="shared" si="9"/>
        <v>100</v>
      </c>
    </row>
    <row r="286" spans="1:12" ht="20.100000000000001" customHeight="1" x14ac:dyDescent="0.25">
      <c r="A286" s="369"/>
      <c r="B286" s="558" t="s">
        <v>96</v>
      </c>
      <c r="C286" s="559"/>
      <c r="D286" s="559"/>
      <c r="E286" s="560"/>
      <c r="F286" s="708" t="s">
        <v>92</v>
      </c>
      <c r="G286" s="709"/>
      <c r="H286" s="826">
        <v>208.2</v>
      </c>
      <c r="I286" s="827"/>
      <c r="J286" s="826">
        <v>213</v>
      </c>
      <c r="K286" s="827"/>
      <c r="L286" s="339">
        <f t="shared" si="9"/>
        <v>102.30547550432276</v>
      </c>
    </row>
    <row r="287" spans="1:12" ht="20.100000000000001" customHeight="1" x14ac:dyDescent="0.25">
      <c r="A287" s="369"/>
      <c r="B287" s="558" t="s">
        <v>97</v>
      </c>
      <c r="C287" s="559"/>
      <c r="D287" s="559"/>
      <c r="E287" s="560"/>
      <c r="F287" s="693" t="s">
        <v>92</v>
      </c>
      <c r="G287" s="693"/>
      <c r="H287" s="840">
        <v>128</v>
      </c>
      <c r="I287" s="840"/>
      <c r="J287" s="840">
        <v>128</v>
      </c>
      <c r="K287" s="840"/>
      <c r="L287" s="339">
        <f>J287/H287*100</f>
        <v>100</v>
      </c>
    </row>
    <row r="288" spans="1:12" ht="48.75" customHeight="1" x14ac:dyDescent="0.25">
      <c r="A288" s="369"/>
      <c r="B288" s="747" t="s">
        <v>100</v>
      </c>
      <c r="C288" s="748"/>
      <c r="D288" s="748"/>
      <c r="E288" s="749"/>
      <c r="F288" s="744" t="s">
        <v>23</v>
      </c>
      <c r="G288" s="744"/>
      <c r="H288" s="569">
        <f>H289+H290+H291+H292+H293</f>
        <v>3390</v>
      </c>
      <c r="I288" s="569"/>
      <c r="J288" s="569">
        <f>J289+J290+J291+J292+J293</f>
        <v>3361</v>
      </c>
      <c r="K288" s="569"/>
      <c r="L288" s="339">
        <f t="shared" ref="L288:L293" si="10">J288/H288*100</f>
        <v>99.144542772861357</v>
      </c>
    </row>
    <row r="289" spans="1:12" ht="20.100000000000001" customHeight="1" x14ac:dyDescent="0.25">
      <c r="A289" s="380"/>
      <c r="B289" s="750" t="s">
        <v>93</v>
      </c>
      <c r="C289" s="751"/>
      <c r="D289" s="751"/>
      <c r="E289" s="752"/>
      <c r="F289" s="744" t="s">
        <v>23</v>
      </c>
      <c r="G289" s="744"/>
      <c r="H289" s="569">
        <v>2603</v>
      </c>
      <c r="I289" s="569"/>
      <c r="J289" s="569">
        <v>2582</v>
      </c>
      <c r="K289" s="569"/>
      <c r="L289" s="339">
        <f t="shared" si="10"/>
        <v>99.193238570879743</v>
      </c>
    </row>
    <row r="290" spans="1:12" ht="20.100000000000001" customHeight="1" x14ac:dyDescent="0.25">
      <c r="A290" s="380"/>
      <c r="B290" s="750" t="s">
        <v>94</v>
      </c>
      <c r="C290" s="751"/>
      <c r="D290" s="751"/>
      <c r="E290" s="752"/>
      <c r="F290" s="744" t="s">
        <v>23</v>
      </c>
      <c r="G290" s="744"/>
      <c r="H290" s="743">
        <v>462</v>
      </c>
      <c r="I290" s="743"/>
      <c r="J290" s="743">
        <v>456</v>
      </c>
      <c r="K290" s="743"/>
      <c r="L290" s="339">
        <f t="shared" si="10"/>
        <v>98.701298701298697</v>
      </c>
    </row>
    <row r="291" spans="1:12" ht="20.100000000000001" customHeight="1" x14ac:dyDescent="0.25">
      <c r="A291" s="380"/>
      <c r="B291" s="750" t="s">
        <v>95</v>
      </c>
      <c r="C291" s="751"/>
      <c r="D291" s="751"/>
      <c r="E291" s="752"/>
      <c r="F291" s="744" t="s">
        <v>23</v>
      </c>
      <c r="G291" s="744"/>
      <c r="H291" s="743">
        <v>25</v>
      </c>
      <c r="I291" s="743"/>
      <c r="J291" s="743">
        <v>28</v>
      </c>
      <c r="K291" s="743"/>
      <c r="L291" s="339">
        <f t="shared" si="10"/>
        <v>112.00000000000001</v>
      </c>
    </row>
    <row r="292" spans="1:12" ht="20.100000000000001" customHeight="1" x14ac:dyDescent="0.25">
      <c r="A292" s="380"/>
      <c r="B292" s="750" t="s">
        <v>96</v>
      </c>
      <c r="C292" s="751"/>
      <c r="D292" s="751"/>
      <c r="E292" s="752"/>
      <c r="F292" s="744" t="s">
        <v>23</v>
      </c>
      <c r="G292" s="744"/>
      <c r="H292" s="743">
        <v>178</v>
      </c>
      <c r="I292" s="743"/>
      <c r="J292" s="743">
        <v>183</v>
      </c>
      <c r="K292" s="743"/>
      <c r="L292" s="339">
        <f t="shared" si="10"/>
        <v>102.80898876404494</v>
      </c>
    </row>
    <row r="293" spans="1:12" ht="20.100000000000001" customHeight="1" x14ac:dyDescent="0.25">
      <c r="A293" s="380"/>
      <c r="B293" s="750" t="s">
        <v>97</v>
      </c>
      <c r="C293" s="751"/>
      <c r="D293" s="751"/>
      <c r="E293" s="752"/>
      <c r="F293" s="744" t="s">
        <v>23</v>
      </c>
      <c r="G293" s="744"/>
      <c r="H293" s="743">
        <v>122</v>
      </c>
      <c r="I293" s="743"/>
      <c r="J293" s="743">
        <v>112</v>
      </c>
      <c r="K293" s="743"/>
      <c r="L293" s="339">
        <f t="shared" si="10"/>
        <v>91.803278688524586</v>
      </c>
    </row>
    <row r="294" spans="1:12" ht="33" customHeight="1" x14ac:dyDescent="0.25">
      <c r="A294" s="379">
        <v>42036</v>
      </c>
      <c r="B294" s="611" t="s">
        <v>101</v>
      </c>
      <c r="C294" s="612"/>
      <c r="D294" s="612"/>
      <c r="E294" s="613"/>
      <c r="F294" s="744"/>
      <c r="G294" s="744"/>
      <c r="H294" s="745"/>
      <c r="I294" s="746"/>
      <c r="J294" s="745"/>
      <c r="K294" s="746"/>
      <c r="L294" s="381"/>
    </row>
    <row r="295" spans="1:12" ht="31.5" customHeight="1" x14ac:dyDescent="0.25">
      <c r="A295" s="382"/>
      <c r="B295" s="747" t="s">
        <v>102</v>
      </c>
      <c r="C295" s="748"/>
      <c r="D295" s="748"/>
      <c r="E295" s="749"/>
      <c r="F295" s="693" t="s">
        <v>92</v>
      </c>
      <c r="G295" s="693"/>
      <c r="H295" s="864">
        <f>H296+H297+H298+H299+H300</f>
        <v>465.8</v>
      </c>
      <c r="I295" s="865"/>
      <c r="J295" s="864">
        <f>J296+J297+J298+J299+J300</f>
        <v>464.7</v>
      </c>
      <c r="K295" s="865"/>
      <c r="L295" s="381">
        <f t="shared" ref="L295:L312" si="11">J295/H295*100</f>
        <v>99.763847144697294</v>
      </c>
    </row>
    <row r="296" spans="1:12" ht="20.100000000000001" customHeight="1" x14ac:dyDescent="0.25">
      <c r="A296" s="382"/>
      <c r="B296" s="750" t="s">
        <v>93</v>
      </c>
      <c r="C296" s="751"/>
      <c r="D296" s="751"/>
      <c r="E296" s="752"/>
      <c r="F296" s="693" t="s">
        <v>92</v>
      </c>
      <c r="G296" s="693"/>
      <c r="H296" s="826">
        <v>233</v>
      </c>
      <c r="I296" s="827"/>
      <c r="J296" s="826">
        <v>233</v>
      </c>
      <c r="K296" s="827"/>
      <c r="L296" s="381">
        <f t="shared" si="11"/>
        <v>100</v>
      </c>
    </row>
    <row r="297" spans="1:12" ht="20.100000000000001" customHeight="1" x14ac:dyDescent="0.25">
      <c r="A297" s="382"/>
      <c r="B297" s="750" t="s">
        <v>94</v>
      </c>
      <c r="C297" s="751"/>
      <c r="D297" s="751"/>
      <c r="E297" s="752"/>
      <c r="F297" s="693" t="s">
        <v>92</v>
      </c>
      <c r="G297" s="693"/>
      <c r="H297" s="826">
        <v>108</v>
      </c>
      <c r="I297" s="827"/>
      <c r="J297" s="826">
        <v>107</v>
      </c>
      <c r="K297" s="827"/>
      <c r="L297" s="381">
        <f t="shared" si="11"/>
        <v>99.074074074074076</v>
      </c>
    </row>
    <row r="298" spans="1:12" ht="20.100000000000001" customHeight="1" x14ac:dyDescent="0.25">
      <c r="A298" s="382"/>
      <c r="B298" s="750" t="s">
        <v>95</v>
      </c>
      <c r="C298" s="751"/>
      <c r="D298" s="751"/>
      <c r="E298" s="752"/>
      <c r="F298" s="693" t="s">
        <v>92</v>
      </c>
      <c r="G298" s="693"/>
      <c r="H298" s="826">
        <v>14.8</v>
      </c>
      <c r="I298" s="827"/>
      <c r="J298" s="826">
        <v>14.7</v>
      </c>
      <c r="K298" s="827"/>
      <c r="L298" s="381">
        <f t="shared" si="11"/>
        <v>99.324324324324323</v>
      </c>
    </row>
    <row r="299" spans="1:12" ht="20.100000000000001" customHeight="1" x14ac:dyDescent="0.25">
      <c r="A299" s="382"/>
      <c r="B299" s="750" t="s">
        <v>96</v>
      </c>
      <c r="C299" s="751"/>
      <c r="D299" s="751"/>
      <c r="E299" s="752"/>
      <c r="F299" s="693" t="s">
        <v>92</v>
      </c>
      <c r="G299" s="693"/>
      <c r="H299" s="826">
        <v>60</v>
      </c>
      <c r="I299" s="827"/>
      <c r="J299" s="826">
        <v>60</v>
      </c>
      <c r="K299" s="827"/>
      <c r="L299" s="381">
        <f t="shared" si="11"/>
        <v>100</v>
      </c>
    </row>
    <row r="300" spans="1:12" ht="20.100000000000001" customHeight="1" x14ac:dyDescent="0.25">
      <c r="A300" s="382"/>
      <c r="B300" s="750" t="s">
        <v>97</v>
      </c>
      <c r="C300" s="751"/>
      <c r="D300" s="751"/>
      <c r="E300" s="752"/>
      <c r="F300" s="693" t="s">
        <v>92</v>
      </c>
      <c r="G300" s="693"/>
      <c r="H300" s="826">
        <v>50</v>
      </c>
      <c r="I300" s="827"/>
      <c r="J300" s="826">
        <v>50</v>
      </c>
      <c r="K300" s="827"/>
      <c r="L300" s="381">
        <f t="shared" si="11"/>
        <v>100</v>
      </c>
    </row>
    <row r="301" spans="1:12" ht="49.5" customHeight="1" x14ac:dyDescent="0.25">
      <c r="A301" s="382"/>
      <c r="B301" s="747" t="s">
        <v>449</v>
      </c>
      <c r="C301" s="748"/>
      <c r="D301" s="748"/>
      <c r="E301" s="749"/>
      <c r="F301" s="744" t="s">
        <v>23</v>
      </c>
      <c r="G301" s="744"/>
      <c r="H301" s="732">
        <f>H302+H303+H304+H305+H306</f>
        <v>426</v>
      </c>
      <c r="I301" s="733"/>
      <c r="J301" s="732">
        <f>J302+J303+J304+J305+J306</f>
        <v>419</v>
      </c>
      <c r="K301" s="733"/>
      <c r="L301" s="381">
        <f t="shared" si="11"/>
        <v>98.356807511737088</v>
      </c>
    </row>
    <row r="302" spans="1:12" ht="20.100000000000001" customHeight="1" x14ac:dyDescent="0.25">
      <c r="A302" s="382"/>
      <c r="B302" s="750" t="s">
        <v>93</v>
      </c>
      <c r="C302" s="751"/>
      <c r="D302" s="751"/>
      <c r="E302" s="752"/>
      <c r="F302" s="693" t="s">
        <v>23</v>
      </c>
      <c r="G302" s="693"/>
      <c r="H302" s="732">
        <v>209</v>
      </c>
      <c r="I302" s="733"/>
      <c r="J302" s="732">
        <v>209</v>
      </c>
      <c r="K302" s="733"/>
      <c r="L302" s="381">
        <f t="shared" si="11"/>
        <v>100</v>
      </c>
    </row>
    <row r="303" spans="1:12" ht="20.100000000000001" customHeight="1" x14ac:dyDescent="0.25">
      <c r="A303" s="382"/>
      <c r="B303" s="750" t="s">
        <v>94</v>
      </c>
      <c r="C303" s="751"/>
      <c r="D303" s="751"/>
      <c r="E303" s="752"/>
      <c r="F303" s="693" t="s">
        <v>23</v>
      </c>
      <c r="G303" s="693"/>
      <c r="H303" s="732">
        <v>101</v>
      </c>
      <c r="I303" s="733"/>
      <c r="J303" s="732">
        <v>98</v>
      </c>
      <c r="K303" s="733"/>
      <c r="L303" s="381">
        <f t="shared" si="11"/>
        <v>97.029702970297024</v>
      </c>
    </row>
    <row r="304" spans="1:12" ht="20.100000000000001" customHeight="1" x14ac:dyDescent="0.25">
      <c r="A304" s="382"/>
      <c r="B304" s="750" t="s">
        <v>95</v>
      </c>
      <c r="C304" s="751"/>
      <c r="D304" s="751"/>
      <c r="E304" s="752"/>
      <c r="F304" s="693" t="s">
        <v>23</v>
      </c>
      <c r="G304" s="693"/>
      <c r="H304" s="743">
        <v>11</v>
      </c>
      <c r="I304" s="743"/>
      <c r="J304" s="743">
        <v>12</v>
      </c>
      <c r="K304" s="743"/>
      <c r="L304" s="381">
        <f t="shared" si="11"/>
        <v>109.09090909090908</v>
      </c>
    </row>
    <row r="305" spans="1:12" ht="20.100000000000001" customHeight="1" x14ac:dyDescent="0.25">
      <c r="A305" s="382"/>
      <c r="B305" s="750" t="s">
        <v>96</v>
      </c>
      <c r="C305" s="751"/>
      <c r="D305" s="751"/>
      <c r="E305" s="752"/>
      <c r="F305" s="693" t="s">
        <v>23</v>
      </c>
      <c r="G305" s="693"/>
      <c r="H305" s="743">
        <v>59</v>
      </c>
      <c r="I305" s="743"/>
      <c r="J305" s="743">
        <v>58</v>
      </c>
      <c r="K305" s="743"/>
      <c r="L305" s="381">
        <f t="shared" si="11"/>
        <v>98.305084745762713</v>
      </c>
    </row>
    <row r="306" spans="1:12" ht="20.100000000000001" customHeight="1" x14ac:dyDescent="0.25">
      <c r="A306" s="382"/>
      <c r="B306" s="750" t="s">
        <v>97</v>
      </c>
      <c r="C306" s="751"/>
      <c r="D306" s="751"/>
      <c r="E306" s="752"/>
      <c r="F306" s="693" t="s">
        <v>23</v>
      </c>
      <c r="G306" s="693"/>
      <c r="H306" s="743">
        <v>46</v>
      </c>
      <c r="I306" s="743"/>
      <c r="J306" s="743">
        <v>42</v>
      </c>
      <c r="K306" s="743"/>
      <c r="L306" s="381">
        <f t="shared" si="11"/>
        <v>91.304347826086953</v>
      </c>
    </row>
    <row r="307" spans="1:12" ht="33" customHeight="1" x14ac:dyDescent="0.25">
      <c r="A307" s="380">
        <v>2</v>
      </c>
      <c r="B307" s="671" t="s">
        <v>103</v>
      </c>
      <c r="C307" s="672"/>
      <c r="D307" s="672"/>
      <c r="E307" s="673"/>
      <c r="F307" s="768" t="s">
        <v>79</v>
      </c>
      <c r="G307" s="768"/>
      <c r="H307" s="628">
        <v>68977</v>
      </c>
      <c r="I307" s="628"/>
      <c r="J307" s="628">
        <v>73804</v>
      </c>
      <c r="K307" s="628"/>
      <c r="L307" s="383">
        <f t="shared" si="11"/>
        <v>106.99798483552489</v>
      </c>
    </row>
    <row r="308" spans="1:12" ht="20.100000000000001" customHeight="1" x14ac:dyDescent="0.25">
      <c r="A308" s="380"/>
      <c r="B308" s="558" t="s">
        <v>93</v>
      </c>
      <c r="C308" s="559"/>
      <c r="D308" s="559"/>
      <c r="E308" s="560"/>
      <c r="F308" s="693" t="s">
        <v>79</v>
      </c>
      <c r="G308" s="693"/>
      <c r="H308" s="568">
        <v>69090</v>
      </c>
      <c r="I308" s="568"/>
      <c r="J308" s="568">
        <v>73342</v>
      </c>
      <c r="K308" s="568"/>
      <c r="L308" s="381">
        <f t="shared" si="11"/>
        <v>106.15429150383558</v>
      </c>
    </row>
    <row r="309" spans="1:12" ht="20.100000000000001" customHeight="1" x14ac:dyDescent="0.25">
      <c r="A309" s="380"/>
      <c r="B309" s="558" t="s">
        <v>94</v>
      </c>
      <c r="C309" s="559"/>
      <c r="D309" s="559"/>
      <c r="E309" s="560"/>
      <c r="F309" s="693" t="s">
        <v>79</v>
      </c>
      <c r="G309" s="693"/>
      <c r="H309" s="568">
        <v>69684</v>
      </c>
      <c r="I309" s="568"/>
      <c r="J309" s="568">
        <v>74948</v>
      </c>
      <c r="K309" s="568"/>
      <c r="L309" s="381">
        <f t="shared" si="11"/>
        <v>107.55410137190746</v>
      </c>
    </row>
    <row r="310" spans="1:12" ht="20.100000000000001" customHeight="1" x14ac:dyDescent="0.25">
      <c r="A310" s="380"/>
      <c r="B310" s="558" t="s">
        <v>95</v>
      </c>
      <c r="C310" s="559"/>
      <c r="D310" s="559"/>
      <c r="E310" s="560"/>
      <c r="F310" s="693" t="s">
        <v>79</v>
      </c>
      <c r="G310" s="693"/>
      <c r="H310" s="568">
        <v>101279</v>
      </c>
      <c r="I310" s="568"/>
      <c r="J310" s="568">
        <v>86563</v>
      </c>
      <c r="K310" s="568"/>
      <c r="L310" s="381">
        <f t="shared" si="11"/>
        <v>85.469840736974106</v>
      </c>
    </row>
    <row r="311" spans="1:12" ht="17.25" customHeight="1" x14ac:dyDescent="0.25">
      <c r="A311" s="380"/>
      <c r="B311" s="558" t="s">
        <v>96</v>
      </c>
      <c r="C311" s="559"/>
      <c r="D311" s="559"/>
      <c r="E311" s="560"/>
      <c r="F311" s="693" t="s">
        <v>79</v>
      </c>
      <c r="G311" s="693"/>
      <c r="H311" s="568">
        <v>61109</v>
      </c>
      <c r="I311" s="568"/>
      <c r="J311" s="568">
        <v>69143</v>
      </c>
      <c r="K311" s="568"/>
      <c r="L311" s="381">
        <f t="shared" si="11"/>
        <v>113.14699962362336</v>
      </c>
    </row>
    <row r="312" spans="1:12" ht="18" customHeight="1" x14ac:dyDescent="0.25">
      <c r="A312" s="380"/>
      <c r="B312" s="558" t="s">
        <v>97</v>
      </c>
      <c r="C312" s="559"/>
      <c r="D312" s="559"/>
      <c r="E312" s="560"/>
      <c r="F312" s="693" t="s">
        <v>79</v>
      </c>
      <c r="G312" s="693"/>
      <c r="H312" s="568">
        <v>69014</v>
      </c>
      <c r="I312" s="568"/>
      <c r="J312" s="568">
        <v>82023</v>
      </c>
      <c r="K312" s="568"/>
      <c r="L312" s="381">
        <f t="shared" si="11"/>
        <v>118.8497985915901</v>
      </c>
    </row>
    <row r="313" spans="1:12" ht="18" customHeight="1" x14ac:dyDescent="0.25">
      <c r="A313" s="380"/>
      <c r="B313" s="705" t="s">
        <v>11</v>
      </c>
      <c r="C313" s="706"/>
      <c r="D313" s="706"/>
      <c r="E313" s="707"/>
      <c r="F313" s="693"/>
      <c r="G313" s="693"/>
      <c r="H313" s="625"/>
      <c r="I313" s="625"/>
      <c r="J313" s="625"/>
      <c r="K313" s="625"/>
      <c r="L313" s="384"/>
    </row>
    <row r="314" spans="1:12" ht="32.25" customHeight="1" x14ac:dyDescent="0.25">
      <c r="A314" s="379">
        <v>42006</v>
      </c>
      <c r="B314" s="611" t="s">
        <v>104</v>
      </c>
      <c r="C314" s="612"/>
      <c r="D314" s="612"/>
      <c r="E314" s="613"/>
      <c r="F314" s="753" t="s">
        <v>79</v>
      </c>
      <c r="G314" s="753"/>
      <c r="H314" s="625">
        <v>61659</v>
      </c>
      <c r="I314" s="625"/>
      <c r="J314" s="625">
        <v>66378</v>
      </c>
      <c r="K314" s="625"/>
      <c r="L314" s="385">
        <f t="shared" ref="L314:L327" si="12">J314/H314*100</f>
        <v>107.65338393421884</v>
      </c>
    </row>
    <row r="315" spans="1:12" ht="17.25" customHeight="1" x14ac:dyDescent="0.25">
      <c r="A315" s="382"/>
      <c r="B315" s="558" t="s">
        <v>93</v>
      </c>
      <c r="C315" s="559"/>
      <c r="D315" s="559"/>
      <c r="E315" s="560"/>
      <c r="F315" s="693" t="s">
        <v>79</v>
      </c>
      <c r="G315" s="693"/>
      <c r="H315" s="568">
        <v>63022</v>
      </c>
      <c r="I315" s="568"/>
      <c r="J315" s="568">
        <v>67086</v>
      </c>
      <c r="K315" s="568"/>
      <c r="L315" s="381">
        <f t="shared" si="12"/>
        <v>106.44854177906129</v>
      </c>
    </row>
    <row r="316" spans="1:12" ht="20.100000000000001" customHeight="1" x14ac:dyDescent="0.25">
      <c r="A316" s="382"/>
      <c r="B316" s="558" t="s">
        <v>94</v>
      </c>
      <c r="C316" s="559"/>
      <c r="D316" s="559"/>
      <c r="E316" s="560"/>
      <c r="F316" s="693" t="s">
        <v>79</v>
      </c>
      <c r="G316" s="693"/>
      <c r="H316" s="568">
        <v>59351</v>
      </c>
      <c r="I316" s="568"/>
      <c r="J316" s="568">
        <v>65083</v>
      </c>
      <c r="K316" s="568"/>
      <c r="L316" s="381">
        <f t="shared" si="12"/>
        <v>109.6577985206652</v>
      </c>
    </row>
    <row r="317" spans="1:12" ht="20.100000000000001" customHeight="1" x14ac:dyDescent="0.25">
      <c r="A317" s="382"/>
      <c r="B317" s="558" t="s">
        <v>95</v>
      </c>
      <c r="C317" s="559"/>
      <c r="D317" s="559"/>
      <c r="E317" s="560"/>
      <c r="F317" s="693" t="s">
        <v>79</v>
      </c>
      <c r="G317" s="693"/>
      <c r="H317" s="568">
        <v>83505</v>
      </c>
      <c r="I317" s="568"/>
      <c r="J317" s="568">
        <v>73444</v>
      </c>
      <c r="K317" s="568"/>
      <c r="L317" s="381">
        <f t="shared" si="12"/>
        <v>87.951619663493204</v>
      </c>
    </row>
    <row r="318" spans="1:12" ht="20.100000000000001" customHeight="1" x14ac:dyDescent="0.25">
      <c r="A318" s="382"/>
      <c r="B318" s="558" t="s">
        <v>96</v>
      </c>
      <c r="C318" s="559"/>
      <c r="D318" s="559"/>
      <c r="E318" s="560"/>
      <c r="F318" s="693" t="s">
        <v>79</v>
      </c>
      <c r="G318" s="693"/>
      <c r="H318" s="568">
        <v>50119</v>
      </c>
      <c r="I318" s="568"/>
      <c r="J318" s="568">
        <v>60226</v>
      </c>
      <c r="K318" s="568"/>
      <c r="L318" s="381">
        <f t="shared" si="12"/>
        <v>120.16600490831821</v>
      </c>
    </row>
    <row r="319" spans="1:12" ht="20.100000000000001" customHeight="1" x14ac:dyDescent="0.25">
      <c r="A319" s="382"/>
      <c r="B319" s="558" t="s">
        <v>97</v>
      </c>
      <c r="C319" s="559"/>
      <c r="D319" s="559"/>
      <c r="E319" s="560"/>
      <c r="F319" s="693" t="s">
        <v>79</v>
      </c>
      <c r="G319" s="693"/>
      <c r="H319" s="568">
        <v>53750</v>
      </c>
      <c r="I319" s="568"/>
      <c r="J319" s="568">
        <v>63608</v>
      </c>
      <c r="K319" s="568"/>
      <c r="L319" s="381">
        <f t="shared" si="12"/>
        <v>118.34046511627906</v>
      </c>
    </row>
    <row r="320" spans="1:12" ht="16.5" customHeight="1" x14ac:dyDescent="0.25">
      <c r="A320" s="536"/>
      <c r="B320" s="537"/>
      <c r="C320" s="537"/>
      <c r="D320" s="537"/>
      <c r="E320" s="537"/>
      <c r="F320" s="537"/>
      <c r="G320" s="537"/>
      <c r="H320" s="537"/>
      <c r="I320" s="537"/>
      <c r="J320" s="537"/>
      <c r="K320" s="537"/>
      <c r="L320" s="537"/>
    </row>
    <row r="321" spans="1:20" ht="38.25" customHeight="1" x14ac:dyDescent="0.2">
      <c r="A321" s="462" t="s">
        <v>7</v>
      </c>
      <c r="B321" s="574" t="s">
        <v>20</v>
      </c>
      <c r="C321" s="575"/>
      <c r="D321" s="575"/>
      <c r="E321" s="576"/>
      <c r="F321" s="577" t="s">
        <v>9</v>
      </c>
      <c r="G321" s="578"/>
      <c r="H321" s="579" t="s">
        <v>607</v>
      </c>
      <c r="I321" s="580"/>
      <c r="J321" s="579" t="s">
        <v>608</v>
      </c>
      <c r="K321" s="580"/>
      <c r="L321" s="376" t="s">
        <v>21</v>
      </c>
    </row>
    <row r="322" spans="1:20" ht="46.5" customHeight="1" x14ac:dyDescent="0.25">
      <c r="A322" s="379">
        <v>42037</v>
      </c>
      <c r="B322" s="611" t="s">
        <v>105</v>
      </c>
      <c r="C322" s="612"/>
      <c r="D322" s="612"/>
      <c r="E322" s="613"/>
      <c r="F322" s="753" t="s">
        <v>79</v>
      </c>
      <c r="G322" s="753"/>
      <c r="H322" s="625">
        <v>127228</v>
      </c>
      <c r="I322" s="625"/>
      <c r="J322" s="625">
        <v>133379</v>
      </c>
      <c r="K322" s="625"/>
      <c r="L322" s="385">
        <f t="shared" si="12"/>
        <v>104.83462759769861</v>
      </c>
    </row>
    <row r="323" spans="1:20" ht="20.100000000000001" customHeight="1" x14ac:dyDescent="0.25">
      <c r="A323" s="380"/>
      <c r="B323" s="558" t="s">
        <v>93</v>
      </c>
      <c r="C323" s="559"/>
      <c r="D323" s="559"/>
      <c r="E323" s="560"/>
      <c r="F323" s="693" t="s">
        <v>79</v>
      </c>
      <c r="G323" s="693"/>
      <c r="H323" s="568">
        <v>144616</v>
      </c>
      <c r="I323" s="568"/>
      <c r="J323" s="568">
        <v>150728</v>
      </c>
      <c r="K323" s="568"/>
      <c r="L323" s="381">
        <f t="shared" si="12"/>
        <v>104.22636499419151</v>
      </c>
    </row>
    <row r="324" spans="1:20" ht="20.100000000000001" customHeight="1" x14ac:dyDescent="0.25">
      <c r="A324" s="380"/>
      <c r="B324" s="558" t="s">
        <v>94</v>
      </c>
      <c r="C324" s="559"/>
      <c r="D324" s="559"/>
      <c r="E324" s="560"/>
      <c r="F324" s="693" t="s">
        <v>79</v>
      </c>
      <c r="G324" s="693"/>
      <c r="H324" s="568">
        <v>116979</v>
      </c>
      <c r="I324" s="568"/>
      <c r="J324" s="568">
        <v>120909</v>
      </c>
      <c r="K324" s="568"/>
      <c r="L324" s="381">
        <f t="shared" si="12"/>
        <v>103.35957736003898</v>
      </c>
    </row>
    <row r="325" spans="1:20" ht="20.100000000000001" customHeight="1" x14ac:dyDescent="0.25">
      <c r="A325" s="380"/>
      <c r="B325" s="558" t="s">
        <v>95</v>
      </c>
      <c r="C325" s="559"/>
      <c r="D325" s="559"/>
      <c r="E325" s="560"/>
      <c r="F325" s="693" t="s">
        <v>79</v>
      </c>
      <c r="G325" s="693"/>
      <c r="H325" s="568">
        <v>141488</v>
      </c>
      <c r="I325" s="568"/>
      <c r="J325" s="568">
        <v>117064</v>
      </c>
      <c r="K325" s="568"/>
      <c r="L325" s="381">
        <f t="shared" si="12"/>
        <v>82.737758679181269</v>
      </c>
    </row>
    <row r="326" spans="1:20" ht="20.100000000000001" customHeight="1" x14ac:dyDescent="0.25">
      <c r="A326" s="380"/>
      <c r="B326" s="558" t="s">
        <v>96</v>
      </c>
      <c r="C326" s="559"/>
      <c r="D326" s="559"/>
      <c r="E326" s="560"/>
      <c r="F326" s="693" t="s">
        <v>79</v>
      </c>
      <c r="G326" s="693"/>
      <c r="H326" s="568">
        <v>94208</v>
      </c>
      <c r="I326" s="568"/>
      <c r="J326" s="568">
        <v>97182</v>
      </c>
      <c r="K326" s="568"/>
      <c r="L326" s="381">
        <f t="shared" si="12"/>
        <v>103.15684442934783</v>
      </c>
    </row>
    <row r="327" spans="1:20" ht="18.75" customHeight="1" x14ac:dyDescent="0.25">
      <c r="A327" s="380"/>
      <c r="B327" s="623" t="s">
        <v>97</v>
      </c>
      <c r="C327" s="623"/>
      <c r="D327" s="623"/>
      <c r="E327" s="623"/>
      <c r="F327" s="693" t="s">
        <v>79</v>
      </c>
      <c r="G327" s="693"/>
      <c r="H327" s="568">
        <v>109606</v>
      </c>
      <c r="I327" s="568"/>
      <c r="J327" s="568">
        <v>130956</v>
      </c>
      <c r="K327" s="568"/>
      <c r="L327" s="381">
        <f t="shared" si="12"/>
        <v>119.47886064631498</v>
      </c>
    </row>
    <row r="328" spans="1:20" ht="39" customHeight="1" x14ac:dyDescent="0.2">
      <c r="A328" s="868" t="s">
        <v>217</v>
      </c>
      <c r="B328" s="868"/>
      <c r="C328" s="868"/>
      <c r="D328" s="868"/>
      <c r="E328" s="868"/>
      <c r="F328" s="868"/>
      <c r="G328" s="868"/>
      <c r="H328" s="868"/>
      <c r="I328" s="868"/>
      <c r="J328" s="868"/>
      <c r="K328" s="868"/>
      <c r="L328" s="868"/>
      <c r="O328" s="834"/>
      <c r="P328" s="835"/>
      <c r="Q328" s="835"/>
      <c r="R328" s="835"/>
      <c r="S328" s="835"/>
    </row>
    <row r="329" spans="1:20" ht="32.25" customHeight="1" x14ac:dyDescent="0.2">
      <c r="A329" s="738" t="s">
        <v>532</v>
      </c>
      <c r="B329" s="738"/>
      <c r="C329" s="738"/>
      <c r="D329" s="738"/>
      <c r="E329" s="738"/>
      <c r="F329" s="738"/>
      <c r="G329" s="738"/>
      <c r="H329" s="738"/>
      <c r="I329" s="738"/>
      <c r="J329" s="738"/>
      <c r="K329" s="738"/>
      <c r="L329" s="738"/>
    </row>
    <row r="330" spans="1:20" ht="18" customHeight="1" x14ac:dyDescent="0.25">
      <c r="A330" s="836" t="s">
        <v>218</v>
      </c>
      <c r="B330" s="836"/>
      <c r="C330" s="836"/>
      <c r="D330" s="836"/>
      <c r="E330" s="836"/>
      <c r="F330" s="836"/>
      <c r="G330" s="836"/>
      <c r="H330" s="836"/>
      <c r="I330" s="836"/>
      <c r="J330" s="836"/>
      <c r="K330" s="836"/>
      <c r="L330" s="836"/>
    </row>
    <row r="331" spans="1:20" ht="30" customHeight="1" x14ac:dyDescent="0.2">
      <c r="A331" s="349" t="s">
        <v>7</v>
      </c>
      <c r="B331" s="837" t="s">
        <v>20</v>
      </c>
      <c r="C331" s="837"/>
      <c r="D331" s="837" t="s">
        <v>219</v>
      </c>
      <c r="E331" s="837"/>
      <c r="F331" s="699" t="s">
        <v>220</v>
      </c>
      <c r="G331" s="699"/>
      <c r="H331" s="699" t="s">
        <v>221</v>
      </c>
      <c r="I331" s="699"/>
      <c r="J331" s="869" t="s">
        <v>222</v>
      </c>
      <c r="K331" s="870"/>
      <c r="L331" s="334" t="s">
        <v>223</v>
      </c>
      <c r="O331" s="848"/>
      <c r="P331" s="849"/>
      <c r="Q331" s="849"/>
      <c r="R331" s="849"/>
      <c r="S331" s="849"/>
      <c r="T331" s="849"/>
    </row>
    <row r="332" spans="1:20" ht="21" customHeight="1" x14ac:dyDescent="0.25">
      <c r="A332" s="340">
        <v>1</v>
      </c>
      <c r="B332" s="705" t="s">
        <v>224</v>
      </c>
      <c r="C332" s="707" t="s">
        <v>224</v>
      </c>
      <c r="D332" s="724">
        <v>132.32</v>
      </c>
      <c r="E332" s="725">
        <v>132.32</v>
      </c>
      <c r="F332" s="724">
        <v>175</v>
      </c>
      <c r="G332" s="725">
        <v>175</v>
      </c>
      <c r="H332" s="724">
        <v>136.02000000000001</v>
      </c>
      <c r="I332" s="725">
        <v>136.02000000000001</v>
      </c>
      <c r="J332" s="724">
        <v>116.72</v>
      </c>
      <c r="K332" s="725">
        <v>116.72</v>
      </c>
      <c r="L332" s="497">
        <v>92.57</v>
      </c>
      <c r="O332" s="849"/>
      <c r="P332" s="849"/>
      <c r="Q332" s="849"/>
      <c r="R332" s="849"/>
      <c r="S332" s="849"/>
      <c r="T332" s="849"/>
    </row>
    <row r="333" spans="1:20" ht="18" customHeight="1" x14ac:dyDescent="0.25">
      <c r="A333" s="340">
        <v>2</v>
      </c>
      <c r="B333" s="705" t="s">
        <v>225</v>
      </c>
      <c r="C333" s="707" t="s">
        <v>225</v>
      </c>
      <c r="D333" s="724">
        <v>89.03</v>
      </c>
      <c r="E333" s="725">
        <v>89.03</v>
      </c>
      <c r="F333" s="724">
        <v>97.08</v>
      </c>
      <c r="G333" s="725">
        <v>97.08</v>
      </c>
      <c r="H333" s="724">
        <v>78.8</v>
      </c>
      <c r="I333" s="725">
        <v>78.8</v>
      </c>
      <c r="J333" s="724">
        <v>98</v>
      </c>
      <c r="K333" s="725">
        <v>98</v>
      </c>
      <c r="L333" s="497">
        <v>52.97</v>
      </c>
      <c r="O333" s="849"/>
      <c r="P333" s="849"/>
      <c r="Q333" s="849"/>
      <c r="R333" s="849"/>
      <c r="S333" s="849"/>
      <c r="T333" s="849"/>
    </row>
    <row r="334" spans="1:20" ht="20.100000000000001" customHeight="1" x14ac:dyDescent="0.25">
      <c r="A334" s="340">
        <v>3</v>
      </c>
      <c r="B334" s="705" t="s">
        <v>226</v>
      </c>
      <c r="C334" s="707" t="s">
        <v>226</v>
      </c>
      <c r="D334" s="724">
        <v>180.15</v>
      </c>
      <c r="E334" s="725">
        <v>180.15</v>
      </c>
      <c r="F334" s="724">
        <v>159.38</v>
      </c>
      <c r="G334" s="725">
        <v>159.38</v>
      </c>
      <c r="H334" s="724">
        <v>184.14</v>
      </c>
      <c r="I334" s="725">
        <v>184.14</v>
      </c>
      <c r="J334" s="724">
        <v>164.2</v>
      </c>
      <c r="K334" s="725">
        <v>164.2</v>
      </c>
      <c r="L334" s="497">
        <v>119.89</v>
      </c>
      <c r="O334" s="849"/>
      <c r="P334" s="849"/>
      <c r="Q334" s="849"/>
      <c r="R334" s="849"/>
      <c r="S334" s="849"/>
      <c r="T334" s="849"/>
    </row>
    <row r="335" spans="1:20" ht="20.100000000000001" customHeight="1" x14ac:dyDescent="0.25">
      <c r="A335" s="340">
        <v>4</v>
      </c>
      <c r="B335" s="705" t="s">
        <v>227</v>
      </c>
      <c r="C335" s="707" t="s">
        <v>227</v>
      </c>
      <c r="D335" s="724">
        <v>217.86</v>
      </c>
      <c r="E335" s="725">
        <v>217.86</v>
      </c>
      <c r="F335" s="724">
        <v>169.5</v>
      </c>
      <c r="G335" s="725">
        <v>169.5</v>
      </c>
      <c r="H335" s="724">
        <v>188.36</v>
      </c>
      <c r="I335" s="725">
        <v>188.36</v>
      </c>
      <c r="J335" s="724">
        <v>183.68</v>
      </c>
      <c r="K335" s="725">
        <v>183.68</v>
      </c>
      <c r="L335" s="497">
        <v>133.21</v>
      </c>
      <c r="O335" s="849"/>
      <c r="P335" s="849"/>
      <c r="Q335" s="849"/>
      <c r="R335" s="849"/>
      <c r="S335" s="849"/>
      <c r="T335" s="849"/>
    </row>
    <row r="336" spans="1:20" ht="17.25" customHeight="1" x14ac:dyDescent="0.25">
      <c r="A336" s="340">
        <v>5</v>
      </c>
      <c r="B336" s="705" t="s">
        <v>228</v>
      </c>
      <c r="C336" s="707" t="s">
        <v>228</v>
      </c>
      <c r="D336" s="724">
        <v>134.82</v>
      </c>
      <c r="E336" s="725">
        <v>134.82</v>
      </c>
      <c r="F336" s="724">
        <v>114.62</v>
      </c>
      <c r="G336" s="725">
        <v>114.62</v>
      </c>
      <c r="H336" s="724">
        <v>119.4</v>
      </c>
      <c r="I336" s="725">
        <v>119.4</v>
      </c>
      <c r="J336" s="724">
        <v>121.02</v>
      </c>
      <c r="K336" s="725">
        <v>121.02</v>
      </c>
      <c r="L336" s="497">
        <v>74.709999999999994</v>
      </c>
      <c r="O336" s="849"/>
      <c r="P336" s="849"/>
      <c r="Q336" s="849"/>
      <c r="R336" s="849"/>
      <c r="S336" s="849"/>
      <c r="T336" s="849"/>
    </row>
    <row r="337" spans="1:14" ht="19.5" customHeight="1" x14ac:dyDescent="0.25">
      <c r="A337" s="340">
        <v>6</v>
      </c>
      <c r="B337" s="705" t="s">
        <v>229</v>
      </c>
      <c r="C337" s="707" t="s">
        <v>229</v>
      </c>
      <c r="D337" s="724">
        <v>103.06</v>
      </c>
      <c r="E337" s="725">
        <v>103.06</v>
      </c>
      <c r="F337" s="724">
        <v>137.43</v>
      </c>
      <c r="G337" s="725">
        <v>137.43</v>
      </c>
      <c r="H337" s="724">
        <v>103.81</v>
      </c>
      <c r="I337" s="725">
        <v>103.81</v>
      </c>
      <c r="J337" s="724">
        <v>94.34</v>
      </c>
      <c r="K337" s="725">
        <v>94.34</v>
      </c>
      <c r="L337" s="497">
        <v>60.55</v>
      </c>
    </row>
    <row r="338" spans="1:14" ht="20.100000000000001" customHeight="1" x14ac:dyDescent="0.25">
      <c r="A338" s="340">
        <v>7</v>
      </c>
      <c r="B338" s="705" t="s">
        <v>230</v>
      </c>
      <c r="C338" s="707" t="s">
        <v>230</v>
      </c>
      <c r="D338" s="724">
        <v>111.57</v>
      </c>
      <c r="E338" s="725">
        <v>111.57</v>
      </c>
      <c r="F338" s="724">
        <v>163.5</v>
      </c>
      <c r="G338" s="725">
        <v>163.5</v>
      </c>
      <c r="H338" s="724">
        <v>113.08</v>
      </c>
      <c r="I338" s="725">
        <v>113.08</v>
      </c>
      <c r="J338" s="724">
        <v>106.77</v>
      </c>
      <c r="K338" s="725">
        <v>106.77</v>
      </c>
      <c r="L338" s="497">
        <v>65.97</v>
      </c>
    </row>
    <row r="339" spans="1:14" ht="31.5" customHeight="1" x14ac:dyDescent="0.25">
      <c r="A339" s="340">
        <v>8</v>
      </c>
      <c r="B339" s="705" t="s">
        <v>231</v>
      </c>
      <c r="C339" s="707" t="s">
        <v>231</v>
      </c>
      <c r="D339" s="724">
        <v>143.33000000000001</v>
      </c>
      <c r="E339" s="725">
        <v>143.33000000000001</v>
      </c>
      <c r="F339" s="724">
        <v>115.04</v>
      </c>
      <c r="G339" s="725">
        <v>115.04</v>
      </c>
      <c r="H339" s="724">
        <v>113.5</v>
      </c>
      <c r="I339" s="725">
        <v>113.5</v>
      </c>
      <c r="J339" s="724">
        <v>81.25</v>
      </c>
      <c r="K339" s="725">
        <v>81.25</v>
      </c>
      <c r="L339" s="497">
        <v>86.83</v>
      </c>
    </row>
    <row r="340" spans="1:14" ht="18.75" customHeight="1" x14ac:dyDescent="0.25">
      <c r="A340" s="340">
        <v>9</v>
      </c>
      <c r="B340" s="705" t="s">
        <v>232</v>
      </c>
      <c r="C340" s="707" t="s">
        <v>232</v>
      </c>
      <c r="D340" s="724">
        <v>149.82</v>
      </c>
      <c r="E340" s="725">
        <v>149.82</v>
      </c>
      <c r="F340" s="724">
        <v>193.94</v>
      </c>
      <c r="G340" s="725">
        <v>193.94</v>
      </c>
      <c r="H340" s="724">
        <v>119.3</v>
      </c>
      <c r="I340" s="725">
        <v>119.3</v>
      </c>
      <c r="J340" s="724">
        <v>100</v>
      </c>
      <c r="K340" s="725">
        <v>100</v>
      </c>
      <c r="L340" s="497">
        <v>87.33</v>
      </c>
    </row>
    <row r="341" spans="1:14" ht="21" customHeight="1" x14ac:dyDescent="0.25">
      <c r="A341" s="340">
        <v>10</v>
      </c>
      <c r="B341" s="705" t="s">
        <v>233</v>
      </c>
      <c r="C341" s="707" t="s">
        <v>233</v>
      </c>
      <c r="D341" s="724">
        <v>200.42</v>
      </c>
      <c r="E341" s="725">
        <v>200.42</v>
      </c>
      <c r="F341" s="724">
        <v>96.2</v>
      </c>
      <c r="G341" s="725">
        <v>96.2</v>
      </c>
      <c r="H341" s="724">
        <v>189.52</v>
      </c>
      <c r="I341" s="725">
        <v>189.52</v>
      </c>
      <c r="J341" s="724">
        <v>177</v>
      </c>
      <c r="K341" s="725">
        <v>177</v>
      </c>
      <c r="L341" s="497">
        <v>100.63</v>
      </c>
      <c r="M341" s="140"/>
      <c r="N341" s="140"/>
    </row>
    <row r="342" spans="1:14" ht="21" customHeight="1" x14ac:dyDescent="0.25">
      <c r="A342" s="340">
        <v>11</v>
      </c>
      <c r="B342" s="705" t="s">
        <v>234</v>
      </c>
      <c r="C342" s="707" t="s">
        <v>234</v>
      </c>
      <c r="D342" s="724">
        <v>118.33</v>
      </c>
      <c r="E342" s="725">
        <v>118.33</v>
      </c>
      <c r="F342" s="724">
        <v>224.33</v>
      </c>
      <c r="G342" s="725">
        <v>224.33</v>
      </c>
      <c r="H342" s="724">
        <v>101.5</v>
      </c>
      <c r="I342" s="725">
        <v>101.5</v>
      </c>
      <c r="J342" s="724">
        <v>102.2</v>
      </c>
      <c r="K342" s="725">
        <v>102.2</v>
      </c>
      <c r="L342" s="497">
        <v>73.959999999999994</v>
      </c>
      <c r="M342" s="140"/>
      <c r="N342" s="140"/>
    </row>
    <row r="343" spans="1:14" ht="19.5" customHeight="1" x14ac:dyDescent="0.25">
      <c r="A343" s="340">
        <v>12</v>
      </c>
      <c r="B343" s="705" t="s">
        <v>235</v>
      </c>
      <c r="C343" s="707" t="s">
        <v>235</v>
      </c>
      <c r="D343" s="724">
        <v>104.33</v>
      </c>
      <c r="E343" s="725">
        <v>104.33</v>
      </c>
      <c r="F343" s="724">
        <v>241.33</v>
      </c>
      <c r="G343" s="725">
        <v>241.33</v>
      </c>
      <c r="H343" s="724">
        <v>108.41</v>
      </c>
      <c r="I343" s="725">
        <v>108.41</v>
      </c>
      <c r="J343" s="724">
        <v>152</v>
      </c>
      <c r="K343" s="725">
        <v>152</v>
      </c>
      <c r="L343" s="497">
        <v>49.58</v>
      </c>
    </row>
    <row r="344" spans="1:14" ht="20.25" customHeight="1" x14ac:dyDescent="0.25">
      <c r="A344" s="340">
        <v>13</v>
      </c>
      <c r="B344" s="705" t="s">
        <v>236</v>
      </c>
      <c r="C344" s="707" t="s">
        <v>236</v>
      </c>
      <c r="D344" s="724">
        <v>176.17</v>
      </c>
      <c r="E344" s="725">
        <v>176.17</v>
      </c>
      <c r="F344" s="724">
        <v>433</v>
      </c>
      <c r="G344" s="725">
        <v>433</v>
      </c>
      <c r="H344" s="724">
        <v>157.81</v>
      </c>
      <c r="I344" s="725">
        <v>157.81</v>
      </c>
      <c r="J344" s="724">
        <v>364</v>
      </c>
      <c r="K344" s="725">
        <v>364</v>
      </c>
      <c r="L344" s="497">
        <v>103.68</v>
      </c>
    </row>
    <row r="345" spans="1:14" ht="18.95" customHeight="1" x14ac:dyDescent="0.25">
      <c r="A345" s="340">
        <v>14</v>
      </c>
      <c r="B345" s="705" t="s">
        <v>237</v>
      </c>
      <c r="C345" s="707" t="s">
        <v>237</v>
      </c>
      <c r="D345" s="724">
        <v>192.83</v>
      </c>
      <c r="E345" s="725">
        <v>192.83</v>
      </c>
      <c r="F345" s="724">
        <v>511.8</v>
      </c>
      <c r="G345" s="725">
        <v>511.8</v>
      </c>
      <c r="H345" s="724">
        <v>300.70999999999998</v>
      </c>
      <c r="I345" s="725">
        <v>300.70999999999998</v>
      </c>
      <c r="J345" s="724">
        <v>418</v>
      </c>
      <c r="K345" s="725">
        <v>418</v>
      </c>
      <c r="L345" s="497">
        <v>137.44</v>
      </c>
    </row>
    <row r="346" spans="1:14" ht="17.25" customHeight="1" x14ac:dyDescent="0.25">
      <c r="A346" s="340">
        <v>15</v>
      </c>
      <c r="B346" s="705" t="s">
        <v>238</v>
      </c>
      <c r="C346" s="707" t="s">
        <v>238</v>
      </c>
      <c r="D346" s="724">
        <v>145.83000000000001</v>
      </c>
      <c r="E346" s="725">
        <v>145.83000000000001</v>
      </c>
      <c r="F346" s="724">
        <v>242.33</v>
      </c>
      <c r="G346" s="725">
        <v>242.33</v>
      </c>
      <c r="H346" s="724">
        <v>133.88</v>
      </c>
      <c r="I346" s="725">
        <v>133.88</v>
      </c>
      <c r="J346" s="724">
        <v>114.2</v>
      </c>
      <c r="K346" s="725">
        <v>114.2</v>
      </c>
      <c r="L346" s="497">
        <v>75.16</v>
      </c>
    </row>
    <row r="347" spans="1:14" ht="16.5" customHeight="1" x14ac:dyDescent="0.25">
      <c r="A347" s="340">
        <v>16</v>
      </c>
      <c r="B347" s="705" t="s">
        <v>239</v>
      </c>
      <c r="C347" s="707" t="s">
        <v>239</v>
      </c>
      <c r="D347" s="724">
        <v>118.83</v>
      </c>
      <c r="E347" s="725">
        <v>118.83</v>
      </c>
      <c r="F347" s="724">
        <v>247</v>
      </c>
      <c r="G347" s="725">
        <v>247</v>
      </c>
      <c r="H347" s="724">
        <v>108.04</v>
      </c>
      <c r="I347" s="725">
        <v>108.04</v>
      </c>
      <c r="J347" s="724">
        <v>111.2</v>
      </c>
      <c r="K347" s="725">
        <v>111.2</v>
      </c>
      <c r="L347" s="497">
        <v>66.13</v>
      </c>
    </row>
    <row r="348" spans="1:14" ht="16.5" customHeight="1" x14ac:dyDescent="0.25">
      <c r="A348" s="340">
        <v>17</v>
      </c>
      <c r="B348" s="705" t="s">
        <v>240</v>
      </c>
      <c r="C348" s="707" t="s">
        <v>240</v>
      </c>
      <c r="D348" s="724">
        <v>99.83</v>
      </c>
      <c r="E348" s="725">
        <v>99.83</v>
      </c>
      <c r="F348" s="724">
        <v>226.67</v>
      </c>
      <c r="G348" s="725">
        <v>226.67</v>
      </c>
      <c r="H348" s="724">
        <v>92.08</v>
      </c>
      <c r="I348" s="725">
        <v>92.08</v>
      </c>
      <c r="J348" s="724">
        <v>110</v>
      </c>
      <c r="K348" s="725">
        <v>110</v>
      </c>
      <c r="L348" s="497">
        <v>55.7</v>
      </c>
    </row>
    <row r="349" spans="1:14" ht="18.95" customHeight="1" x14ac:dyDescent="0.25">
      <c r="A349" s="340">
        <v>18</v>
      </c>
      <c r="B349" s="705" t="s">
        <v>241</v>
      </c>
      <c r="C349" s="707" t="s">
        <v>241</v>
      </c>
      <c r="D349" s="724">
        <v>264.33</v>
      </c>
      <c r="E349" s="725">
        <v>264.33</v>
      </c>
      <c r="F349" s="724">
        <v>492</v>
      </c>
      <c r="G349" s="725">
        <v>492</v>
      </c>
      <c r="H349" s="724">
        <v>252.83</v>
      </c>
      <c r="I349" s="725">
        <v>252.83</v>
      </c>
      <c r="J349" s="724">
        <v>240</v>
      </c>
      <c r="K349" s="725">
        <v>240</v>
      </c>
      <c r="L349" s="497">
        <v>157.72</v>
      </c>
    </row>
    <row r="350" spans="1:14" ht="19.5" customHeight="1" x14ac:dyDescent="0.25">
      <c r="A350" s="340">
        <v>19</v>
      </c>
      <c r="B350" s="705" t="s">
        <v>242</v>
      </c>
      <c r="C350" s="707" t="s">
        <v>242</v>
      </c>
      <c r="D350" s="724">
        <v>221</v>
      </c>
      <c r="E350" s="725">
        <v>221</v>
      </c>
      <c r="F350" s="724">
        <v>468.32</v>
      </c>
      <c r="G350" s="725">
        <v>468.32</v>
      </c>
      <c r="H350" s="724">
        <v>216.2</v>
      </c>
      <c r="I350" s="725">
        <v>216.2</v>
      </c>
      <c r="J350" s="724">
        <v>266</v>
      </c>
      <c r="K350" s="725">
        <v>266</v>
      </c>
      <c r="L350" s="497">
        <v>134.41999999999999</v>
      </c>
      <c r="M350" s="39"/>
      <c r="N350" s="39"/>
    </row>
    <row r="351" spans="1:14" ht="18.95" customHeight="1" x14ac:dyDescent="0.25">
      <c r="A351" s="340">
        <v>20</v>
      </c>
      <c r="B351" s="705" t="s">
        <v>243</v>
      </c>
      <c r="C351" s="707" t="s">
        <v>243</v>
      </c>
      <c r="D351" s="724">
        <v>441.5</v>
      </c>
      <c r="E351" s="725">
        <v>441.5</v>
      </c>
      <c r="F351" s="724">
        <v>769.8</v>
      </c>
      <c r="G351" s="725">
        <v>769.8</v>
      </c>
      <c r="H351" s="724">
        <v>441.96</v>
      </c>
      <c r="I351" s="725">
        <v>441.96</v>
      </c>
      <c r="J351" s="724">
        <v>437</v>
      </c>
      <c r="K351" s="725">
        <v>437</v>
      </c>
      <c r="L351" s="497">
        <v>285.07</v>
      </c>
    </row>
    <row r="352" spans="1:14" ht="16.5" customHeight="1" x14ac:dyDescent="0.25">
      <c r="A352" s="340">
        <v>21</v>
      </c>
      <c r="B352" s="705" t="s">
        <v>244</v>
      </c>
      <c r="C352" s="707" t="s">
        <v>244</v>
      </c>
      <c r="D352" s="724">
        <v>237.5</v>
      </c>
      <c r="E352" s="725">
        <v>237.5</v>
      </c>
      <c r="F352" s="724">
        <v>475.6</v>
      </c>
      <c r="G352" s="725">
        <v>475.6</v>
      </c>
      <c r="H352" s="724">
        <v>252.97</v>
      </c>
      <c r="I352" s="725">
        <v>252.97</v>
      </c>
      <c r="J352" s="724">
        <v>218</v>
      </c>
      <c r="K352" s="725">
        <v>218</v>
      </c>
      <c r="L352" s="497">
        <v>131.63999999999999</v>
      </c>
    </row>
    <row r="353" spans="1:14" ht="18.95" customHeight="1" x14ac:dyDescent="0.25">
      <c r="A353" s="340">
        <v>22</v>
      </c>
      <c r="B353" s="705" t="s">
        <v>245</v>
      </c>
      <c r="C353" s="707" t="s">
        <v>245</v>
      </c>
      <c r="D353" s="724">
        <v>118.5</v>
      </c>
      <c r="E353" s="725">
        <v>118.5</v>
      </c>
      <c r="F353" s="724">
        <v>110.64</v>
      </c>
      <c r="G353" s="725">
        <v>110.64</v>
      </c>
      <c r="H353" s="724">
        <v>92.54</v>
      </c>
      <c r="I353" s="725">
        <v>92.54</v>
      </c>
      <c r="J353" s="724">
        <v>132</v>
      </c>
      <c r="K353" s="725">
        <v>132</v>
      </c>
      <c r="L353" s="497">
        <v>86.08</v>
      </c>
    </row>
    <row r="354" spans="1:14" ht="16.5" customHeight="1" x14ac:dyDescent="0.25">
      <c r="A354" s="340">
        <v>23</v>
      </c>
      <c r="B354" s="705" t="s">
        <v>246</v>
      </c>
      <c r="C354" s="707" t="s">
        <v>246</v>
      </c>
      <c r="D354" s="724">
        <v>283.67</v>
      </c>
      <c r="E354" s="725">
        <v>283.67</v>
      </c>
      <c r="F354" s="724">
        <v>458</v>
      </c>
      <c r="G354" s="725">
        <v>458</v>
      </c>
      <c r="H354" s="724">
        <v>300.10000000000002</v>
      </c>
      <c r="I354" s="725">
        <v>300.10000000000002</v>
      </c>
      <c r="J354" s="724">
        <v>270</v>
      </c>
      <c r="K354" s="725">
        <v>270</v>
      </c>
      <c r="L354" s="497">
        <v>317.73</v>
      </c>
    </row>
    <row r="355" spans="1:14" ht="18.95" customHeight="1" x14ac:dyDescent="0.25">
      <c r="A355" s="340">
        <v>24</v>
      </c>
      <c r="B355" s="705" t="s">
        <v>247</v>
      </c>
      <c r="C355" s="707" t="s">
        <v>247</v>
      </c>
      <c r="D355" s="724">
        <v>326.11</v>
      </c>
      <c r="E355" s="725">
        <v>326.11</v>
      </c>
      <c r="F355" s="724">
        <v>374</v>
      </c>
      <c r="G355" s="725">
        <v>374</v>
      </c>
      <c r="H355" s="724">
        <v>307.29000000000002</v>
      </c>
      <c r="I355" s="725">
        <v>307.29000000000002</v>
      </c>
      <c r="J355" s="724">
        <v>270</v>
      </c>
      <c r="K355" s="725">
        <v>270</v>
      </c>
      <c r="L355" s="497">
        <v>237.22</v>
      </c>
    </row>
    <row r="356" spans="1:14" ht="16.5" customHeight="1" x14ac:dyDescent="0.25">
      <c r="A356" s="340">
        <v>25</v>
      </c>
      <c r="B356" s="705" t="s">
        <v>248</v>
      </c>
      <c r="C356" s="707" t="s">
        <v>248</v>
      </c>
      <c r="D356" s="724">
        <v>485</v>
      </c>
      <c r="E356" s="725">
        <v>485</v>
      </c>
      <c r="F356" s="724">
        <v>485</v>
      </c>
      <c r="G356" s="725">
        <v>485</v>
      </c>
      <c r="H356" s="724">
        <v>524.78</v>
      </c>
      <c r="I356" s="725">
        <v>524.78</v>
      </c>
      <c r="J356" s="724">
        <v>524.78</v>
      </c>
      <c r="K356" s="725">
        <v>524.78</v>
      </c>
      <c r="L356" s="497">
        <v>465.37</v>
      </c>
    </row>
    <row r="357" spans="1:14" ht="19.5" customHeight="1" x14ac:dyDescent="0.25">
      <c r="A357" s="340">
        <v>26</v>
      </c>
      <c r="B357" s="705" t="s">
        <v>249</v>
      </c>
      <c r="C357" s="707" t="s">
        <v>249</v>
      </c>
      <c r="D357" s="724">
        <v>727.5</v>
      </c>
      <c r="E357" s="725">
        <v>727.5</v>
      </c>
      <c r="F357" s="724">
        <v>727.5</v>
      </c>
      <c r="G357" s="725">
        <v>727.5</v>
      </c>
      <c r="H357" s="724">
        <v>676.7</v>
      </c>
      <c r="I357" s="725">
        <v>676.7</v>
      </c>
      <c r="J357" s="724">
        <v>676.7</v>
      </c>
      <c r="K357" s="725">
        <v>676.7</v>
      </c>
      <c r="L357" s="497">
        <v>656.26</v>
      </c>
    </row>
    <row r="358" spans="1:14" ht="18.75" customHeight="1" x14ac:dyDescent="0.25">
      <c r="A358" s="340">
        <v>27</v>
      </c>
      <c r="B358" s="705" t="s">
        <v>250</v>
      </c>
      <c r="C358" s="707" t="s">
        <v>250</v>
      </c>
      <c r="D358" s="724">
        <v>519.5</v>
      </c>
      <c r="E358" s="725">
        <v>519.5</v>
      </c>
      <c r="F358" s="724">
        <v>519.5</v>
      </c>
      <c r="G358" s="725">
        <v>519.5</v>
      </c>
      <c r="H358" s="724">
        <v>410.46</v>
      </c>
      <c r="I358" s="725">
        <v>410.46</v>
      </c>
      <c r="J358" s="724">
        <v>496.25</v>
      </c>
      <c r="K358" s="725">
        <v>496.25</v>
      </c>
      <c r="L358" s="497">
        <v>339.88</v>
      </c>
      <c r="M358" s="39"/>
      <c r="N358" s="39"/>
    </row>
    <row r="359" spans="1:14" ht="18.95" customHeight="1" x14ac:dyDescent="0.25">
      <c r="A359" s="340">
        <v>28</v>
      </c>
      <c r="B359" s="705" t="s">
        <v>251</v>
      </c>
      <c r="C359" s="707" t="s">
        <v>251</v>
      </c>
      <c r="D359" s="724">
        <v>316</v>
      </c>
      <c r="E359" s="725">
        <v>316</v>
      </c>
      <c r="F359" s="724">
        <v>442</v>
      </c>
      <c r="G359" s="725">
        <v>442</v>
      </c>
      <c r="H359" s="724">
        <v>268.3</v>
      </c>
      <c r="I359" s="725">
        <v>268.3</v>
      </c>
      <c r="J359" s="724">
        <v>332</v>
      </c>
      <c r="K359" s="725">
        <v>332</v>
      </c>
      <c r="L359" s="497">
        <v>195.83</v>
      </c>
    </row>
    <row r="360" spans="1:14" ht="18.95" customHeight="1" x14ac:dyDescent="0.25">
      <c r="A360" s="340">
        <v>29</v>
      </c>
      <c r="B360" s="705" t="s">
        <v>252</v>
      </c>
      <c r="C360" s="707" t="s">
        <v>252</v>
      </c>
      <c r="D360" s="724">
        <v>289.8</v>
      </c>
      <c r="E360" s="725">
        <v>289.8</v>
      </c>
      <c r="F360" s="724">
        <v>289.8</v>
      </c>
      <c r="G360" s="725">
        <v>289.8</v>
      </c>
      <c r="H360" s="724">
        <v>268</v>
      </c>
      <c r="I360" s="725">
        <v>268</v>
      </c>
      <c r="J360" s="724">
        <v>261</v>
      </c>
      <c r="K360" s="725">
        <v>261</v>
      </c>
      <c r="L360" s="497">
        <v>262.85000000000002</v>
      </c>
    </row>
    <row r="361" spans="1:14" ht="18.95" customHeight="1" x14ac:dyDescent="0.25">
      <c r="A361" s="340">
        <v>30</v>
      </c>
      <c r="B361" s="705" t="s">
        <v>253</v>
      </c>
      <c r="C361" s="707" t="s">
        <v>253</v>
      </c>
      <c r="D361" s="724">
        <v>406.32</v>
      </c>
      <c r="E361" s="725">
        <v>406.32</v>
      </c>
      <c r="F361" s="724">
        <v>553.92999999999995</v>
      </c>
      <c r="G361" s="725">
        <v>553.92999999999995</v>
      </c>
      <c r="H361" s="724">
        <v>439.53</v>
      </c>
      <c r="I361" s="725">
        <v>439.53</v>
      </c>
      <c r="J361" s="724">
        <v>283</v>
      </c>
      <c r="K361" s="725">
        <v>283</v>
      </c>
      <c r="L361" s="497">
        <v>244.98</v>
      </c>
    </row>
    <row r="362" spans="1:14" ht="16.5" customHeight="1" x14ac:dyDescent="0.25">
      <c r="A362" s="340">
        <v>31</v>
      </c>
      <c r="B362" s="705" t="s">
        <v>466</v>
      </c>
      <c r="C362" s="707" t="s">
        <v>466</v>
      </c>
      <c r="D362" s="724">
        <v>127.96</v>
      </c>
      <c r="E362" s="725">
        <v>127.96</v>
      </c>
      <c r="F362" s="724">
        <v>202.98</v>
      </c>
      <c r="G362" s="725">
        <v>202.98</v>
      </c>
      <c r="H362" s="724">
        <v>145.82</v>
      </c>
      <c r="I362" s="725">
        <v>145.82</v>
      </c>
      <c r="J362" s="724">
        <v>136</v>
      </c>
      <c r="K362" s="725">
        <v>136</v>
      </c>
      <c r="L362" s="497">
        <v>69.13</v>
      </c>
    </row>
    <row r="363" spans="1:14" ht="18.95" customHeight="1" x14ac:dyDescent="0.25">
      <c r="A363" s="340">
        <v>32</v>
      </c>
      <c r="B363" s="705" t="s">
        <v>254</v>
      </c>
      <c r="C363" s="707" t="s">
        <v>254</v>
      </c>
      <c r="D363" s="724">
        <v>228.33</v>
      </c>
      <c r="E363" s="725">
        <v>228.33</v>
      </c>
      <c r="F363" s="724">
        <v>375.87</v>
      </c>
      <c r="G363" s="725">
        <v>375.87</v>
      </c>
      <c r="H363" s="724">
        <v>178.88</v>
      </c>
      <c r="I363" s="725">
        <v>178.88</v>
      </c>
      <c r="J363" s="724">
        <v>160.12</v>
      </c>
      <c r="K363" s="725">
        <v>160.12</v>
      </c>
      <c r="L363" s="497">
        <v>116.1</v>
      </c>
    </row>
    <row r="364" spans="1:14" ht="19.5" customHeight="1" x14ac:dyDescent="0.25">
      <c r="A364" s="340">
        <v>33</v>
      </c>
      <c r="B364" s="705" t="s">
        <v>255</v>
      </c>
      <c r="C364" s="707" t="s">
        <v>255</v>
      </c>
      <c r="D364" s="724">
        <v>670.34</v>
      </c>
      <c r="E364" s="725">
        <v>670.34</v>
      </c>
      <c r="F364" s="724">
        <v>731.09</v>
      </c>
      <c r="G364" s="725">
        <v>731.09</v>
      </c>
      <c r="H364" s="724">
        <v>547.86</v>
      </c>
      <c r="I364" s="725">
        <v>547.86</v>
      </c>
      <c r="J364" s="724">
        <v>607.14</v>
      </c>
      <c r="K364" s="725">
        <v>607.14</v>
      </c>
      <c r="L364" s="497">
        <v>273.02999999999997</v>
      </c>
      <c r="M364" s="39"/>
      <c r="N364" s="39"/>
    </row>
    <row r="365" spans="1:14" s="38" customFormat="1" ht="18.95" customHeight="1" x14ac:dyDescent="0.25">
      <c r="A365" s="340">
        <v>34</v>
      </c>
      <c r="B365" s="705" t="s">
        <v>256</v>
      </c>
      <c r="C365" s="707" t="s">
        <v>256</v>
      </c>
      <c r="D365" s="724">
        <v>1204.6300000000001</v>
      </c>
      <c r="E365" s="725">
        <v>1204.6300000000001</v>
      </c>
      <c r="F365" s="724">
        <v>1357</v>
      </c>
      <c r="G365" s="725">
        <v>1357</v>
      </c>
      <c r="H365" s="724">
        <v>1031.96</v>
      </c>
      <c r="I365" s="725">
        <v>1031.96</v>
      </c>
      <c r="J365" s="724">
        <v>924.67</v>
      </c>
      <c r="K365" s="725">
        <v>924.67</v>
      </c>
      <c r="L365" s="497">
        <v>828.28</v>
      </c>
    </row>
    <row r="366" spans="1:14" s="38" customFormat="1" ht="16.5" customHeight="1" x14ac:dyDescent="0.25">
      <c r="A366" s="340">
        <v>35</v>
      </c>
      <c r="B366" s="705" t="s">
        <v>257</v>
      </c>
      <c r="C366" s="707" t="s">
        <v>257</v>
      </c>
      <c r="D366" s="724">
        <v>1041.83</v>
      </c>
      <c r="E366" s="725">
        <v>1041.83</v>
      </c>
      <c r="F366" s="724">
        <v>1133.42</v>
      </c>
      <c r="G366" s="725">
        <v>1133.42</v>
      </c>
      <c r="H366" s="724">
        <v>811.08</v>
      </c>
      <c r="I366" s="725">
        <v>811.08</v>
      </c>
      <c r="J366" s="724">
        <v>686.36</v>
      </c>
      <c r="K366" s="725">
        <v>686.36</v>
      </c>
      <c r="L366" s="497">
        <v>474.31</v>
      </c>
    </row>
    <row r="367" spans="1:14" s="38" customFormat="1" ht="18.95" customHeight="1" x14ac:dyDescent="0.25">
      <c r="A367" s="340">
        <v>36</v>
      </c>
      <c r="B367" s="705" t="s">
        <v>258</v>
      </c>
      <c r="C367" s="707" t="s">
        <v>258</v>
      </c>
      <c r="D367" s="724">
        <v>833.17</v>
      </c>
      <c r="E367" s="725">
        <v>833.17</v>
      </c>
      <c r="F367" s="724">
        <v>1034</v>
      </c>
      <c r="G367" s="725">
        <v>1034</v>
      </c>
      <c r="H367" s="724">
        <v>819.97</v>
      </c>
      <c r="I367" s="725">
        <v>819.97</v>
      </c>
      <c r="J367" s="724">
        <v>1040</v>
      </c>
      <c r="K367" s="725">
        <v>1040</v>
      </c>
      <c r="L367" s="497">
        <v>690.41</v>
      </c>
    </row>
    <row r="368" spans="1:14" s="38" customFormat="1" ht="15.75" customHeight="1" x14ac:dyDescent="0.25">
      <c r="A368" s="340">
        <v>37</v>
      </c>
      <c r="B368" s="705" t="s">
        <v>465</v>
      </c>
      <c r="C368" s="707" t="s">
        <v>465</v>
      </c>
      <c r="D368" s="724">
        <v>90.67</v>
      </c>
      <c r="E368" s="725">
        <v>90.67</v>
      </c>
      <c r="F368" s="724">
        <v>208.25</v>
      </c>
      <c r="G368" s="725">
        <v>208.25</v>
      </c>
      <c r="H368" s="724">
        <v>103.72</v>
      </c>
      <c r="I368" s="725">
        <v>103.72</v>
      </c>
      <c r="J368" s="724">
        <v>133</v>
      </c>
      <c r="K368" s="725">
        <v>133</v>
      </c>
      <c r="L368" s="497">
        <v>65.38</v>
      </c>
    </row>
    <row r="369" spans="1:22" s="38" customFormat="1" ht="18.95" customHeight="1" x14ac:dyDescent="0.25">
      <c r="A369" s="340">
        <v>38</v>
      </c>
      <c r="B369" s="705" t="s">
        <v>259</v>
      </c>
      <c r="C369" s="707" t="s">
        <v>259</v>
      </c>
      <c r="D369" s="724">
        <v>344.87</v>
      </c>
      <c r="E369" s="725">
        <v>344.87</v>
      </c>
      <c r="F369" s="724">
        <v>525.55999999999995</v>
      </c>
      <c r="G369" s="725">
        <v>525.55999999999995</v>
      </c>
      <c r="H369" s="724">
        <v>354.65</v>
      </c>
      <c r="I369" s="725">
        <v>354.65</v>
      </c>
      <c r="J369" s="724">
        <v>324.89</v>
      </c>
      <c r="K369" s="725">
        <v>324.89</v>
      </c>
      <c r="L369" s="497">
        <v>266.08999999999997</v>
      </c>
    </row>
    <row r="370" spans="1:22" ht="21" customHeight="1" x14ac:dyDescent="0.25">
      <c r="A370" s="340">
        <v>39</v>
      </c>
      <c r="B370" s="705" t="s">
        <v>260</v>
      </c>
      <c r="C370" s="707" t="s">
        <v>260</v>
      </c>
      <c r="D370" s="724">
        <v>205.8</v>
      </c>
      <c r="E370" s="725">
        <v>205.8</v>
      </c>
      <c r="F370" s="724">
        <v>246.56</v>
      </c>
      <c r="G370" s="725">
        <v>246.56</v>
      </c>
      <c r="H370" s="724">
        <v>197.53</v>
      </c>
      <c r="I370" s="725">
        <v>197.53</v>
      </c>
      <c r="J370" s="724">
        <v>222</v>
      </c>
      <c r="K370" s="725">
        <v>222</v>
      </c>
      <c r="L370" s="497">
        <v>146.97999999999999</v>
      </c>
    </row>
    <row r="371" spans="1:22" ht="19.5" customHeight="1" x14ac:dyDescent="0.25">
      <c r="A371" s="340">
        <v>40</v>
      </c>
      <c r="B371" s="705" t="s">
        <v>261</v>
      </c>
      <c r="C371" s="707" t="s">
        <v>261</v>
      </c>
      <c r="D371" s="724">
        <v>39</v>
      </c>
      <c r="E371" s="725">
        <v>39</v>
      </c>
      <c r="F371" s="724">
        <v>81.400000000000006</v>
      </c>
      <c r="G371" s="725">
        <v>81.400000000000006</v>
      </c>
      <c r="H371" s="724">
        <v>41.23</v>
      </c>
      <c r="I371" s="725">
        <v>41.23</v>
      </c>
      <c r="J371" s="724">
        <v>73</v>
      </c>
      <c r="K371" s="725">
        <v>73</v>
      </c>
      <c r="L371" s="497">
        <v>23.97</v>
      </c>
      <c r="M371" s="39"/>
      <c r="N371" s="39"/>
    </row>
    <row r="372" spans="1:22" ht="17.25" customHeight="1" x14ac:dyDescent="0.25">
      <c r="A372" s="340">
        <v>41</v>
      </c>
      <c r="B372" s="705" t="s">
        <v>262</v>
      </c>
      <c r="C372" s="707" t="s">
        <v>262</v>
      </c>
      <c r="D372" s="724">
        <v>1318.33</v>
      </c>
      <c r="E372" s="725">
        <v>1318.33</v>
      </c>
      <c r="F372" s="724">
        <v>1287</v>
      </c>
      <c r="G372" s="725">
        <v>1287</v>
      </c>
      <c r="H372" s="724">
        <v>1492.73</v>
      </c>
      <c r="I372" s="725">
        <v>1492.73</v>
      </c>
      <c r="J372" s="724">
        <v>1138</v>
      </c>
      <c r="K372" s="725" t="s">
        <v>531</v>
      </c>
      <c r="L372" s="497">
        <v>1153.75</v>
      </c>
    </row>
    <row r="373" spans="1:22" ht="18.95" customHeight="1" x14ac:dyDescent="0.25">
      <c r="A373" s="340">
        <v>42</v>
      </c>
      <c r="B373" s="705" t="s">
        <v>263</v>
      </c>
      <c r="C373" s="707" t="s">
        <v>263</v>
      </c>
      <c r="D373" s="724">
        <v>3615</v>
      </c>
      <c r="E373" s="725">
        <v>3615</v>
      </c>
      <c r="F373" s="724">
        <v>2975</v>
      </c>
      <c r="G373" s="725">
        <v>2975</v>
      </c>
      <c r="H373" s="724">
        <v>3707.12</v>
      </c>
      <c r="I373" s="725">
        <v>3707.12</v>
      </c>
      <c r="J373" s="724">
        <v>3500</v>
      </c>
      <c r="K373" s="725">
        <v>3500</v>
      </c>
      <c r="L373" s="497">
        <v>2720.35</v>
      </c>
    </row>
    <row r="374" spans="1:22" ht="16.5" customHeight="1" x14ac:dyDescent="0.25">
      <c r="A374" s="340">
        <v>43</v>
      </c>
      <c r="B374" s="705" t="s">
        <v>464</v>
      </c>
      <c r="C374" s="707" t="s">
        <v>464</v>
      </c>
      <c r="D374" s="724">
        <v>115</v>
      </c>
      <c r="E374" s="725">
        <v>115</v>
      </c>
      <c r="F374" s="724">
        <v>195.23</v>
      </c>
      <c r="G374" s="725">
        <v>195.23</v>
      </c>
      <c r="H374" s="724">
        <v>137.05000000000001</v>
      </c>
      <c r="I374" s="725">
        <v>137.05000000000001</v>
      </c>
      <c r="J374" s="724">
        <v>109.9</v>
      </c>
      <c r="K374" s="725">
        <v>109.9</v>
      </c>
      <c r="L374" s="497">
        <v>88.78</v>
      </c>
    </row>
    <row r="375" spans="1:22" ht="24.75" customHeight="1" x14ac:dyDescent="0.2">
      <c r="A375" s="729" t="s">
        <v>516</v>
      </c>
      <c r="B375" s="729"/>
      <c r="C375" s="729"/>
      <c r="D375" s="729"/>
      <c r="E375" s="729"/>
      <c r="F375" s="729"/>
      <c r="G375" s="729"/>
      <c r="H375" s="729"/>
      <c r="I375" s="729"/>
      <c r="J375" s="729"/>
      <c r="K375" s="729"/>
      <c r="L375" s="729"/>
    </row>
    <row r="376" spans="1:22" ht="24.75" customHeight="1" x14ac:dyDescent="0.25">
      <c r="A376" s="731" t="s">
        <v>264</v>
      </c>
      <c r="B376" s="731"/>
      <c r="C376" s="731"/>
      <c r="D376" s="731"/>
      <c r="E376" s="731"/>
      <c r="F376" s="731"/>
      <c r="G376" s="731"/>
      <c r="H376" s="731"/>
      <c r="I376" s="731"/>
      <c r="J376" s="731"/>
      <c r="K376" s="731"/>
      <c r="L376" s="731"/>
      <c r="O376" s="998"/>
      <c r="P376" s="598"/>
      <c r="Q376" s="598"/>
      <c r="R376" s="598"/>
      <c r="S376" s="598"/>
    </row>
    <row r="377" spans="1:22" ht="54.75" customHeight="1" x14ac:dyDescent="0.2">
      <c r="A377" s="330" t="s">
        <v>7</v>
      </c>
      <c r="B377" s="699" t="s">
        <v>20</v>
      </c>
      <c r="C377" s="699"/>
      <c r="D377" s="699"/>
      <c r="E377" s="699"/>
      <c r="F377" s="699"/>
      <c r="G377" s="335" t="s">
        <v>9</v>
      </c>
      <c r="H377" s="699" t="s">
        <v>527</v>
      </c>
      <c r="I377" s="699"/>
      <c r="J377" s="699" t="s">
        <v>528</v>
      </c>
      <c r="K377" s="699"/>
      <c r="L377" s="330" t="s">
        <v>265</v>
      </c>
    </row>
    <row r="378" spans="1:22" ht="24.75" customHeight="1" x14ac:dyDescent="0.25">
      <c r="A378" s="336">
        <v>1</v>
      </c>
      <c r="B378" s="854" t="s">
        <v>266</v>
      </c>
      <c r="C378" s="854"/>
      <c r="D378" s="854"/>
      <c r="E378" s="854"/>
      <c r="F378" s="854"/>
      <c r="G378" s="730" t="s">
        <v>69</v>
      </c>
      <c r="H378" s="728">
        <v>105.86</v>
      </c>
      <c r="I378" s="728"/>
      <c r="J378" s="728">
        <v>115.12</v>
      </c>
      <c r="K378" s="728"/>
      <c r="L378" s="337">
        <f>J378-H378</f>
        <v>9.2600000000000051</v>
      </c>
    </row>
    <row r="379" spans="1:22" ht="24.75" customHeight="1" x14ac:dyDescent="0.25">
      <c r="A379" s="338" t="s">
        <v>12</v>
      </c>
      <c r="B379" s="723" t="s">
        <v>267</v>
      </c>
      <c r="C379" s="723"/>
      <c r="D379" s="723"/>
      <c r="E379" s="723"/>
      <c r="F379" s="723"/>
      <c r="G379" s="730"/>
      <c r="H379" s="727">
        <v>107.51</v>
      </c>
      <c r="I379" s="727"/>
      <c r="J379" s="727">
        <v>116.2</v>
      </c>
      <c r="K379" s="727"/>
      <c r="L379" s="339">
        <f>J379-H379</f>
        <v>8.6899999999999977</v>
      </c>
    </row>
    <row r="380" spans="1:22" ht="24.75" customHeight="1" x14ac:dyDescent="0.25">
      <c r="A380" s="340"/>
      <c r="B380" s="623" t="s">
        <v>268</v>
      </c>
      <c r="C380" s="623"/>
      <c r="D380" s="623"/>
      <c r="E380" s="623"/>
      <c r="F380" s="623"/>
      <c r="G380" s="730"/>
      <c r="H380" s="727">
        <v>107.71</v>
      </c>
      <c r="I380" s="727"/>
      <c r="J380" s="727">
        <v>116.53</v>
      </c>
      <c r="K380" s="727"/>
      <c r="L380" s="339">
        <f>J380-H380</f>
        <v>8.8200000000000074</v>
      </c>
    </row>
    <row r="381" spans="1:22" ht="24.75" customHeight="1" x14ac:dyDescent="0.25">
      <c r="A381" s="340"/>
      <c r="B381" s="623" t="s">
        <v>269</v>
      </c>
      <c r="C381" s="623"/>
      <c r="D381" s="623"/>
      <c r="E381" s="623"/>
      <c r="F381" s="623"/>
      <c r="G381" s="730"/>
      <c r="H381" s="727">
        <v>107.32</v>
      </c>
      <c r="I381" s="727"/>
      <c r="J381" s="727">
        <v>115.87</v>
      </c>
      <c r="K381" s="727"/>
      <c r="L381" s="339">
        <f>J381-H381</f>
        <v>8.5500000000000114</v>
      </c>
    </row>
    <row r="382" spans="1:22" ht="24.75" customHeight="1" x14ac:dyDescent="0.25">
      <c r="A382" s="338" t="s">
        <v>14</v>
      </c>
      <c r="B382" s="723" t="s">
        <v>484</v>
      </c>
      <c r="C382" s="723"/>
      <c r="D382" s="723"/>
      <c r="E382" s="723"/>
      <c r="F382" s="723"/>
      <c r="G382" s="730"/>
      <c r="H382" s="726">
        <v>101.67</v>
      </c>
      <c r="I382" s="726"/>
      <c r="J382" s="727">
        <v>112.11</v>
      </c>
      <c r="K382" s="727"/>
      <c r="L382" s="339">
        <f>J382-H382</f>
        <v>10.439999999999998</v>
      </c>
    </row>
    <row r="383" spans="1:22" s="12" customFormat="1" ht="32.25" customHeight="1" x14ac:dyDescent="0.25">
      <c r="A383" s="720" t="s">
        <v>508</v>
      </c>
      <c r="B383" s="721"/>
      <c r="C383" s="721"/>
      <c r="D383" s="721"/>
      <c r="E383" s="721"/>
      <c r="F383" s="721"/>
      <c r="G383" s="721"/>
      <c r="H383" s="721"/>
      <c r="I383" s="721"/>
      <c r="J383" s="721"/>
      <c r="K383" s="721"/>
      <c r="L383" s="722"/>
      <c r="O383" s="832"/>
      <c r="P383" s="833"/>
      <c r="Q383" s="833"/>
      <c r="R383" s="833"/>
      <c r="S383" s="833"/>
      <c r="T383" s="833"/>
      <c r="U383" s="598"/>
      <c r="V383" s="598"/>
    </row>
    <row r="384" spans="1:22" s="39" customFormat="1" ht="17.25" customHeight="1" x14ac:dyDescent="0.2">
      <c r="A384" s="445" t="s">
        <v>7</v>
      </c>
      <c r="B384" s="699" t="s">
        <v>20</v>
      </c>
      <c r="C384" s="699"/>
      <c r="D384" s="699"/>
      <c r="E384" s="699"/>
      <c r="F384" s="605" t="s">
        <v>9</v>
      </c>
      <c r="G384" s="605"/>
      <c r="H384" s="600" t="s">
        <v>521</v>
      </c>
      <c r="I384" s="600"/>
      <c r="J384" s="600" t="s">
        <v>522</v>
      </c>
      <c r="K384" s="600"/>
      <c r="L384" s="446" t="s">
        <v>21</v>
      </c>
      <c r="O384" s="80"/>
    </row>
    <row r="385" spans="1:17" ht="31.5" customHeight="1" x14ac:dyDescent="0.25">
      <c r="A385" s="443">
        <v>1</v>
      </c>
      <c r="B385" s="671" t="s">
        <v>444</v>
      </c>
      <c r="C385" s="672"/>
      <c r="D385" s="672"/>
      <c r="E385" s="673"/>
      <c r="F385" s="768" t="s">
        <v>73</v>
      </c>
      <c r="G385" s="768" t="s">
        <v>74</v>
      </c>
      <c r="H385" s="691">
        <v>49340547</v>
      </c>
      <c r="I385" s="692"/>
      <c r="J385" s="691">
        <v>81851605</v>
      </c>
      <c r="K385" s="692"/>
      <c r="L385" s="194">
        <f>J385/H385*100</f>
        <v>165.8911584421632</v>
      </c>
      <c r="O385" s="80"/>
      <c r="P385" s="409"/>
      <c r="Q385" s="410"/>
    </row>
    <row r="386" spans="1:17" s="39" customFormat="1" ht="19.5" customHeight="1" x14ac:dyDescent="0.25">
      <c r="A386" s="338"/>
      <c r="B386" s="715" t="s">
        <v>11</v>
      </c>
      <c r="C386" s="716"/>
      <c r="D386" s="716"/>
      <c r="E386" s="717"/>
      <c r="F386" s="693"/>
      <c r="G386" s="693"/>
      <c r="H386" s="718"/>
      <c r="I386" s="719"/>
      <c r="J386" s="718"/>
      <c r="K386" s="719"/>
      <c r="L386" s="444"/>
      <c r="O386" s="80"/>
      <c r="P386" s="41"/>
      <c r="Q386" s="41"/>
    </row>
    <row r="387" spans="1:17" s="39" customFormat="1" ht="20.25" customHeight="1" x14ac:dyDescent="0.25">
      <c r="A387" s="338" t="s">
        <v>12</v>
      </c>
      <c r="B387" s="558" t="s">
        <v>25</v>
      </c>
      <c r="C387" s="559"/>
      <c r="D387" s="559"/>
      <c r="E387" s="560"/>
      <c r="F387" s="693" t="s">
        <v>73</v>
      </c>
      <c r="G387" s="693" t="s">
        <v>74</v>
      </c>
      <c r="H387" s="691" t="s">
        <v>26</v>
      </c>
      <c r="I387" s="692"/>
      <c r="J387" s="691" t="s">
        <v>26</v>
      </c>
      <c r="K387" s="692"/>
      <c r="L387" s="444" t="s">
        <v>27</v>
      </c>
      <c r="O387" s="80"/>
      <c r="P387" s="41"/>
      <c r="Q387" s="41"/>
    </row>
    <row r="388" spans="1:17" s="39" customFormat="1" ht="18" customHeight="1" x14ac:dyDescent="0.25">
      <c r="A388" s="338" t="s">
        <v>14</v>
      </c>
      <c r="B388" s="558" t="s">
        <v>28</v>
      </c>
      <c r="C388" s="559"/>
      <c r="D388" s="559"/>
      <c r="E388" s="560"/>
      <c r="F388" s="693" t="s">
        <v>73</v>
      </c>
      <c r="G388" s="693" t="s">
        <v>74</v>
      </c>
      <c r="H388" s="691">
        <v>37386869</v>
      </c>
      <c r="I388" s="692">
        <v>77405910.799999997</v>
      </c>
      <c r="J388" s="691">
        <v>60061744</v>
      </c>
      <c r="K388" s="692">
        <v>77405910.799999997</v>
      </c>
      <c r="L388" s="444">
        <f>J388/H388*100</f>
        <v>160.64930176421029</v>
      </c>
      <c r="O388" s="80"/>
      <c r="P388" s="409"/>
      <c r="Q388" s="410"/>
    </row>
    <row r="389" spans="1:17" s="39" customFormat="1" ht="19.5" customHeight="1" x14ac:dyDescent="0.25">
      <c r="A389" s="338" t="s">
        <v>16</v>
      </c>
      <c r="B389" s="558" t="s">
        <v>29</v>
      </c>
      <c r="C389" s="559"/>
      <c r="D389" s="559"/>
      <c r="E389" s="560"/>
      <c r="F389" s="693" t="s">
        <v>73</v>
      </c>
      <c r="G389" s="693" t="s">
        <v>74</v>
      </c>
      <c r="H389" s="691" t="s">
        <v>26</v>
      </c>
      <c r="I389" s="692">
        <v>2633934</v>
      </c>
      <c r="J389" s="691" t="s">
        <v>26</v>
      </c>
      <c r="K389" s="692">
        <v>2633934</v>
      </c>
      <c r="L389" s="339" t="s">
        <v>27</v>
      </c>
      <c r="O389" s="80"/>
      <c r="P389" s="41"/>
      <c r="Q389" s="41"/>
    </row>
    <row r="390" spans="1:17" ht="32.25" customHeight="1" x14ac:dyDescent="0.25">
      <c r="A390" s="338" t="s">
        <v>18</v>
      </c>
      <c r="B390" s="558" t="s">
        <v>30</v>
      </c>
      <c r="C390" s="559"/>
      <c r="D390" s="559"/>
      <c r="E390" s="560"/>
      <c r="F390" s="693" t="s">
        <v>73</v>
      </c>
      <c r="G390" s="693" t="s">
        <v>74</v>
      </c>
      <c r="H390" s="691">
        <v>1422958</v>
      </c>
      <c r="I390" s="692">
        <v>1795440.3</v>
      </c>
      <c r="J390" s="691">
        <v>2397917</v>
      </c>
      <c r="K390" s="692">
        <v>1795440.3</v>
      </c>
      <c r="L390" s="444">
        <f t="shared" ref="L390:L392" si="13">J390/H390*100</f>
        <v>168.51635817782395</v>
      </c>
      <c r="O390" s="80"/>
      <c r="P390" s="409"/>
      <c r="Q390" s="410"/>
    </row>
    <row r="391" spans="1:17" s="39" customFormat="1" ht="19.5" customHeight="1" x14ac:dyDescent="0.25">
      <c r="A391" s="338" t="s">
        <v>31</v>
      </c>
      <c r="B391" s="558" t="s">
        <v>34</v>
      </c>
      <c r="C391" s="559"/>
      <c r="D391" s="559"/>
      <c r="E391" s="560"/>
      <c r="F391" s="693" t="s">
        <v>73</v>
      </c>
      <c r="G391" s="693" t="s">
        <v>74</v>
      </c>
      <c r="H391" s="691">
        <v>543495</v>
      </c>
      <c r="I391" s="692" t="s">
        <v>377</v>
      </c>
      <c r="J391" s="691">
        <v>4122135</v>
      </c>
      <c r="K391" s="692" t="s">
        <v>377</v>
      </c>
      <c r="L391" s="339" t="s">
        <v>27</v>
      </c>
      <c r="O391" s="80"/>
      <c r="P391" s="41"/>
      <c r="Q391" s="41"/>
    </row>
    <row r="392" spans="1:17" s="39" customFormat="1" ht="30" customHeight="1" x14ac:dyDescent="0.25">
      <c r="A392" s="338" t="s">
        <v>33</v>
      </c>
      <c r="B392" s="558" t="s">
        <v>36</v>
      </c>
      <c r="C392" s="559"/>
      <c r="D392" s="559"/>
      <c r="E392" s="560"/>
      <c r="F392" s="693" t="s">
        <v>73</v>
      </c>
      <c r="G392" s="693" t="s">
        <v>74</v>
      </c>
      <c r="H392" s="713">
        <v>12288</v>
      </c>
      <c r="I392" s="714" t="s">
        <v>377</v>
      </c>
      <c r="J392" s="713">
        <v>11584</v>
      </c>
      <c r="K392" s="714" t="s">
        <v>377</v>
      </c>
      <c r="L392" s="444">
        <f t="shared" si="13"/>
        <v>94.270833333333343</v>
      </c>
      <c r="O392" s="80"/>
      <c r="P392" s="409"/>
      <c r="Q392" s="410"/>
    </row>
    <row r="393" spans="1:17" s="39" customFormat="1" ht="19.5" customHeight="1" x14ac:dyDescent="0.25">
      <c r="A393" s="338" t="s">
        <v>35</v>
      </c>
      <c r="B393" s="558" t="s">
        <v>38</v>
      </c>
      <c r="C393" s="559"/>
      <c r="D393" s="559"/>
      <c r="E393" s="560"/>
      <c r="F393" s="693" t="s">
        <v>73</v>
      </c>
      <c r="G393" s="693" t="s">
        <v>74</v>
      </c>
      <c r="H393" s="691">
        <v>4265325</v>
      </c>
      <c r="I393" s="692">
        <v>7320808.9000000004</v>
      </c>
      <c r="J393" s="691">
        <v>4843609</v>
      </c>
      <c r="K393" s="692">
        <v>7320808.9000000004</v>
      </c>
      <c r="L393" s="339">
        <f>J393/H393*100</f>
        <v>113.55779454086148</v>
      </c>
      <c r="O393" s="80"/>
      <c r="P393" s="409"/>
      <c r="Q393" s="410"/>
    </row>
    <row r="394" spans="1:17" s="39" customFormat="1" ht="18.95" customHeight="1" x14ac:dyDescent="0.25">
      <c r="A394" s="338" t="s">
        <v>37</v>
      </c>
      <c r="B394" s="710" t="s">
        <v>40</v>
      </c>
      <c r="C394" s="711"/>
      <c r="D394" s="711"/>
      <c r="E394" s="712"/>
      <c r="F394" s="693" t="s">
        <v>73</v>
      </c>
      <c r="G394" s="693" t="s">
        <v>74</v>
      </c>
      <c r="H394" s="691" t="s">
        <v>26</v>
      </c>
      <c r="I394" s="692" t="s">
        <v>376</v>
      </c>
      <c r="J394" s="691" t="s">
        <v>26</v>
      </c>
      <c r="K394" s="692" t="s">
        <v>376</v>
      </c>
      <c r="L394" s="339" t="s">
        <v>27</v>
      </c>
      <c r="O394" s="80"/>
      <c r="P394" s="41"/>
      <c r="Q394" s="41"/>
    </row>
    <row r="395" spans="1:17" ht="18.75" customHeight="1" x14ac:dyDescent="0.25">
      <c r="A395" s="338" t="s">
        <v>39</v>
      </c>
      <c r="B395" s="558" t="s">
        <v>42</v>
      </c>
      <c r="C395" s="559"/>
      <c r="D395" s="559"/>
      <c r="E395" s="560"/>
      <c r="F395" s="693" t="s">
        <v>73</v>
      </c>
      <c r="G395" s="693" t="s">
        <v>74</v>
      </c>
      <c r="H395" s="691">
        <v>1657</v>
      </c>
      <c r="I395" s="692" t="s">
        <v>377</v>
      </c>
      <c r="J395" s="691">
        <v>7980</v>
      </c>
      <c r="K395" s="692" t="s">
        <v>377</v>
      </c>
      <c r="L395" s="339" t="s">
        <v>656</v>
      </c>
      <c r="O395" s="465">
        <v>481.6</v>
      </c>
      <c r="P395" s="409"/>
      <c r="Q395" s="410"/>
    </row>
    <row r="396" spans="1:17" ht="20.25" customHeight="1" x14ac:dyDescent="0.25">
      <c r="A396" s="338" t="s">
        <v>41</v>
      </c>
      <c r="B396" s="558" t="s">
        <v>46</v>
      </c>
      <c r="C396" s="559"/>
      <c r="D396" s="559"/>
      <c r="E396" s="560"/>
      <c r="F396" s="693" t="s">
        <v>73</v>
      </c>
      <c r="G396" s="693" t="s">
        <v>74</v>
      </c>
      <c r="H396" s="691">
        <v>199386</v>
      </c>
      <c r="I396" s="692" t="s">
        <v>377</v>
      </c>
      <c r="J396" s="691">
        <v>239315</v>
      </c>
      <c r="K396" s="692" t="s">
        <v>377</v>
      </c>
      <c r="L396" s="339">
        <f t="shared" ref="L396:L403" si="14">J396/H396*100</f>
        <v>120.02597975785663</v>
      </c>
      <c r="O396" s="80"/>
      <c r="P396" s="409"/>
      <c r="Q396" s="410"/>
    </row>
    <row r="397" spans="1:17" ht="20.25" customHeight="1" x14ac:dyDescent="0.25">
      <c r="A397" s="338" t="s">
        <v>43</v>
      </c>
      <c r="B397" s="558" t="s">
        <v>48</v>
      </c>
      <c r="C397" s="559"/>
      <c r="D397" s="559"/>
      <c r="E397" s="560"/>
      <c r="F397" s="708" t="s">
        <v>73</v>
      </c>
      <c r="G397" s="709"/>
      <c r="H397" s="691">
        <v>2844032</v>
      </c>
      <c r="I397" s="692">
        <v>2984026.9</v>
      </c>
      <c r="J397" s="691">
        <v>8411016</v>
      </c>
      <c r="K397" s="692">
        <v>2984026.9</v>
      </c>
      <c r="L397" s="339" t="s">
        <v>658</v>
      </c>
      <c r="O397" s="465">
        <v>295.7</v>
      </c>
      <c r="P397" s="409"/>
      <c r="Q397" s="410"/>
    </row>
    <row r="398" spans="1:17" ht="18" customHeight="1" x14ac:dyDescent="0.25">
      <c r="A398" s="338" t="s">
        <v>45</v>
      </c>
      <c r="B398" s="558" t="s">
        <v>50</v>
      </c>
      <c r="C398" s="559"/>
      <c r="D398" s="559"/>
      <c r="E398" s="560"/>
      <c r="F398" s="693" t="s">
        <v>73</v>
      </c>
      <c r="G398" s="693" t="s">
        <v>74</v>
      </c>
      <c r="H398" s="691">
        <v>682150</v>
      </c>
      <c r="I398" s="692">
        <v>2773232.4</v>
      </c>
      <c r="J398" s="691">
        <v>708200</v>
      </c>
      <c r="K398" s="692">
        <v>2773232.4</v>
      </c>
      <c r="L398" s="339">
        <f t="shared" si="14"/>
        <v>103.81880818001905</v>
      </c>
      <c r="O398" s="80"/>
      <c r="P398" s="409"/>
      <c r="Q398" s="410"/>
    </row>
    <row r="399" spans="1:17" ht="30.75" customHeight="1" x14ac:dyDescent="0.25">
      <c r="A399" s="338" t="s">
        <v>47</v>
      </c>
      <c r="B399" s="558" t="s">
        <v>52</v>
      </c>
      <c r="C399" s="559"/>
      <c r="D399" s="559"/>
      <c r="E399" s="560"/>
      <c r="F399" s="693" t="s">
        <v>73</v>
      </c>
      <c r="G399" s="693" t="s">
        <v>74</v>
      </c>
      <c r="H399" s="691">
        <v>16864</v>
      </c>
      <c r="I399" s="692">
        <v>30163.3</v>
      </c>
      <c r="J399" s="691">
        <v>62363</v>
      </c>
      <c r="K399" s="692">
        <v>30163.3</v>
      </c>
      <c r="L399" s="339" t="s">
        <v>668</v>
      </c>
      <c r="O399" s="465">
        <v>369.8</v>
      </c>
      <c r="P399" s="409"/>
      <c r="Q399" s="410"/>
    </row>
    <row r="400" spans="1:17" ht="17.100000000000001" customHeight="1" x14ac:dyDescent="0.25">
      <c r="A400" s="338" t="s">
        <v>49</v>
      </c>
      <c r="B400" s="558" t="s">
        <v>54</v>
      </c>
      <c r="C400" s="559"/>
      <c r="D400" s="559"/>
      <c r="E400" s="560"/>
      <c r="F400" s="693" t="s">
        <v>73</v>
      </c>
      <c r="G400" s="693" t="s">
        <v>74</v>
      </c>
      <c r="H400" s="691">
        <v>56646</v>
      </c>
      <c r="I400" s="692">
        <v>105280.8</v>
      </c>
      <c r="J400" s="691">
        <v>59659</v>
      </c>
      <c r="K400" s="692">
        <v>105280.8</v>
      </c>
      <c r="L400" s="339">
        <f t="shared" si="14"/>
        <v>105.31899869364121</v>
      </c>
      <c r="O400" s="80"/>
      <c r="P400" s="409"/>
      <c r="Q400" s="410"/>
    </row>
    <row r="401" spans="1:17" s="39" customFormat="1" ht="18.75" customHeight="1" x14ac:dyDescent="0.25">
      <c r="A401" s="338" t="s">
        <v>51</v>
      </c>
      <c r="B401" s="757" t="s">
        <v>56</v>
      </c>
      <c r="C401" s="758"/>
      <c r="D401" s="758"/>
      <c r="E401" s="759"/>
      <c r="F401" s="875" t="s">
        <v>73</v>
      </c>
      <c r="G401" s="875" t="s">
        <v>74</v>
      </c>
      <c r="H401" s="876">
        <v>649886</v>
      </c>
      <c r="I401" s="877" t="s">
        <v>377</v>
      </c>
      <c r="J401" s="876">
        <v>545432</v>
      </c>
      <c r="K401" s="877" t="s">
        <v>377</v>
      </c>
      <c r="L401" s="339">
        <f t="shared" si="14"/>
        <v>83.927334947975496</v>
      </c>
      <c r="O401" s="80"/>
      <c r="P401" s="409"/>
      <c r="Q401" s="410"/>
    </row>
    <row r="402" spans="1:17" s="39" customFormat="1" ht="19.5" customHeight="1" x14ac:dyDescent="0.25">
      <c r="A402" s="338" t="s">
        <v>53</v>
      </c>
      <c r="B402" s="623" t="s">
        <v>58</v>
      </c>
      <c r="C402" s="623"/>
      <c r="D402" s="623"/>
      <c r="E402" s="623"/>
      <c r="F402" s="693" t="s">
        <v>73</v>
      </c>
      <c r="G402" s="693" t="s">
        <v>74</v>
      </c>
      <c r="H402" s="691">
        <v>3935</v>
      </c>
      <c r="I402" s="692">
        <v>4506.7</v>
      </c>
      <c r="J402" s="691">
        <v>3233</v>
      </c>
      <c r="K402" s="692">
        <v>4506.7</v>
      </c>
      <c r="L402" s="339">
        <f t="shared" si="14"/>
        <v>82.160101651842439</v>
      </c>
      <c r="O402" s="80"/>
      <c r="P402" s="409"/>
      <c r="Q402" s="410"/>
    </row>
    <row r="403" spans="1:17" s="39" customFormat="1" ht="20.25" customHeight="1" x14ac:dyDescent="0.25">
      <c r="A403" s="338" t="s">
        <v>55</v>
      </c>
      <c r="B403" s="623" t="s">
        <v>60</v>
      </c>
      <c r="C403" s="623"/>
      <c r="D403" s="623"/>
      <c r="E403" s="623"/>
      <c r="F403" s="693" t="s">
        <v>73</v>
      </c>
      <c r="G403" s="693" t="s">
        <v>74</v>
      </c>
      <c r="H403" s="874">
        <v>13283</v>
      </c>
      <c r="I403" s="874" t="s">
        <v>377</v>
      </c>
      <c r="J403" s="874">
        <v>17735</v>
      </c>
      <c r="K403" s="874" t="s">
        <v>377</v>
      </c>
      <c r="L403" s="339">
        <f t="shared" si="14"/>
        <v>133.51652488142739</v>
      </c>
      <c r="O403" s="80"/>
      <c r="P403" s="409"/>
      <c r="Q403" s="410"/>
    </row>
    <row r="404" spans="1:17" s="39" customFormat="1" ht="36.75" customHeight="1" x14ac:dyDescent="0.2">
      <c r="A404" s="587" t="s">
        <v>623</v>
      </c>
      <c r="B404" s="588"/>
      <c r="C404" s="588"/>
      <c r="D404" s="588"/>
      <c r="E404" s="588"/>
      <c r="F404" s="588"/>
      <c r="G404" s="588"/>
      <c r="H404" s="588"/>
      <c r="I404" s="588"/>
      <c r="J404" s="588"/>
      <c r="K404" s="588"/>
      <c r="L404" s="588"/>
      <c r="O404" s="80"/>
      <c r="P404" s="409"/>
      <c r="Q404" s="410"/>
    </row>
    <row r="405" spans="1:17" s="39" customFormat="1" ht="32.25" customHeight="1" x14ac:dyDescent="0.25">
      <c r="A405" s="445" t="s">
        <v>7</v>
      </c>
      <c r="B405" s="699" t="s">
        <v>20</v>
      </c>
      <c r="C405" s="1014"/>
      <c r="D405" s="1014"/>
      <c r="E405" s="1014"/>
      <c r="F405" s="605" t="s">
        <v>9</v>
      </c>
      <c r="G405" s="605"/>
      <c r="H405" s="600" t="s">
        <v>440</v>
      </c>
      <c r="I405" s="600"/>
      <c r="J405" s="600" t="s">
        <v>480</v>
      </c>
      <c r="K405" s="600"/>
      <c r="L405" s="445" t="s">
        <v>63</v>
      </c>
      <c r="M405" s="447"/>
      <c r="N405" s="448"/>
      <c r="O405" s="1015"/>
      <c r="P405" s="1016"/>
      <c r="Q405" s="1016"/>
    </row>
    <row r="406" spans="1:17" s="39" customFormat="1" ht="20.25" customHeight="1" x14ac:dyDescent="0.25">
      <c r="A406" s="450">
        <v>1</v>
      </c>
      <c r="B406" s="881" t="s">
        <v>566</v>
      </c>
      <c r="C406" s="854"/>
      <c r="D406" s="854"/>
      <c r="E406" s="854"/>
      <c r="F406" s="1017"/>
      <c r="G406" s="911"/>
      <c r="H406" s="882"/>
      <c r="I406" s="882"/>
      <c r="J406" s="882"/>
      <c r="K406" s="882"/>
      <c r="L406" s="500"/>
      <c r="M406" s="498"/>
      <c r="N406" s="499"/>
      <c r="O406" s="80"/>
      <c r="P406" s="409"/>
      <c r="Q406" s="410"/>
    </row>
    <row r="407" spans="1:17" s="39" customFormat="1" ht="20.25" customHeight="1" x14ac:dyDescent="0.25">
      <c r="A407" s="338" t="s">
        <v>12</v>
      </c>
      <c r="B407" s="854" t="s">
        <v>567</v>
      </c>
      <c r="C407" s="854"/>
      <c r="D407" s="854"/>
      <c r="E407" s="854"/>
      <c r="F407" s="693"/>
      <c r="G407" s="693"/>
      <c r="H407" s="840"/>
      <c r="I407" s="840"/>
      <c r="J407" s="882"/>
      <c r="K407" s="882"/>
      <c r="L407" s="500"/>
      <c r="M407" s="498"/>
      <c r="N407" s="499"/>
      <c r="O407" s="80"/>
      <c r="P407" s="409"/>
      <c r="Q407" s="410"/>
    </row>
    <row r="408" spans="1:17" s="39" customFormat="1" ht="20.25" customHeight="1" x14ac:dyDescent="0.25">
      <c r="A408" s="338" t="s">
        <v>568</v>
      </c>
      <c r="B408" s="623" t="s">
        <v>569</v>
      </c>
      <c r="C408" s="623"/>
      <c r="D408" s="623"/>
      <c r="E408" s="623"/>
      <c r="F408" s="693" t="s">
        <v>570</v>
      </c>
      <c r="G408" s="693"/>
      <c r="H408" s="568">
        <v>0.43</v>
      </c>
      <c r="I408" s="568"/>
      <c r="J408" s="568">
        <v>0.49</v>
      </c>
      <c r="K408" s="568"/>
      <c r="L408" s="503">
        <f>J408/H408*100</f>
        <v>113.95348837209302</v>
      </c>
      <c r="M408" s="501"/>
      <c r="N408" s="502"/>
      <c r="O408" s="80"/>
      <c r="P408" s="409"/>
      <c r="Q408" s="410"/>
    </row>
    <row r="409" spans="1:17" s="39" customFormat="1" ht="20.25" customHeight="1" x14ac:dyDescent="0.25">
      <c r="A409" s="338" t="s">
        <v>571</v>
      </c>
      <c r="B409" s="623" t="s">
        <v>572</v>
      </c>
      <c r="C409" s="623"/>
      <c r="D409" s="623"/>
      <c r="E409" s="623"/>
      <c r="F409" s="693" t="s">
        <v>570</v>
      </c>
      <c r="G409" s="693"/>
      <c r="H409" s="878">
        <v>1.2999999999999999E-2</v>
      </c>
      <c r="I409" s="878"/>
      <c r="J409" s="878">
        <v>8.9999999999999993E-3</v>
      </c>
      <c r="K409" s="878"/>
      <c r="L409" s="503">
        <f t="shared" ref="L409:L410" si="15">J409/H409*100</f>
        <v>69.230769230769226</v>
      </c>
      <c r="M409" s="501"/>
      <c r="N409" s="502"/>
      <c r="O409" s="80"/>
      <c r="P409" s="409"/>
      <c r="Q409" s="410"/>
    </row>
    <row r="410" spans="1:17" s="39" customFormat="1" ht="20.25" customHeight="1" x14ac:dyDescent="0.25">
      <c r="A410" s="338" t="s">
        <v>573</v>
      </c>
      <c r="B410" s="623" t="s">
        <v>574</v>
      </c>
      <c r="C410" s="623"/>
      <c r="D410" s="623"/>
      <c r="E410" s="623"/>
      <c r="F410" s="693" t="s">
        <v>575</v>
      </c>
      <c r="G410" s="693"/>
      <c r="H410" s="1021">
        <v>0.01</v>
      </c>
      <c r="I410" s="1021"/>
      <c r="J410" s="878">
        <v>7.0000000000000001E-3</v>
      </c>
      <c r="K410" s="878"/>
      <c r="L410" s="503">
        <f t="shared" si="15"/>
        <v>70</v>
      </c>
      <c r="M410" s="501"/>
      <c r="N410" s="502"/>
      <c r="O410" s="80"/>
      <c r="P410" s="409"/>
      <c r="Q410" s="410"/>
    </row>
    <row r="411" spans="1:17" s="39" customFormat="1" ht="20.25" customHeight="1" x14ac:dyDescent="0.25">
      <c r="A411" s="338" t="s">
        <v>14</v>
      </c>
      <c r="B411" s="854" t="s">
        <v>576</v>
      </c>
      <c r="C411" s="854"/>
      <c r="D411" s="854"/>
      <c r="E411" s="854"/>
      <c r="F411" s="693"/>
      <c r="G411" s="693"/>
      <c r="H411" s="568"/>
      <c r="I411" s="568"/>
      <c r="J411" s="879"/>
      <c r="K411" s="879"/>
      <c r="L411" s="503"/>
      <c r="M411" s="501"/>
      <c r="N411" s="502"/>
      <c r="O411" s="80"/>
      <c r="P411" s="409"/>
      <c r="Q411" s="410"/>
    </row>
    <row r="412" spans="1:17" s="39" customFormat="1" ht="20.25" customHeight="1" x14ac:dyDescent="0.25">
      <c r="A412" s="338" t="s">
        <v>577</v>
      </c>
      <c r="B412" s="623" t="s">
        <v>578</v>
      </c>
      <c r="C412" s="623"/>
      <c r="D412" s="623"/>
      <c r="E412" s="623"/>
      <c r="F412" s="693" t="s">
        <v>570</v>
      </c>
      <c r="G412" s="693"/>
      <c r="H412" s="880">
        <v>33</v>
      </c>
      <c r="I412" s="880"/>
      <c r="J412" s="880">
        <v>35</v>
      </c>
      <c r="K412" s="880"/>
      <c r="L412" s="503">
        <f t="shared" ref="L412:L416" si="16">J412/H412*100</f>
        <v>106.06060606060606</v>
      </c>
      <c r="M412" s="501"/>
      <c r="N412" s="502"/>
      <c r="O412" s="80"/>
      <c r="P412" s="409"/>
      <c r="Q412" s="410"/>
    </row>
    <row r="413" spans="1:17" s="39" customFormat="1" ht="20.25" customHeight="1" x14ac:dyDescent="0.25">
      <c r="A413" s="338" t="s">
        <v>579</v>
      </c>
      <c r="B413" s="623" t="s">
        <v>580</v>
      </c>
      <c r="C413" s="623"/>
      <c r="D413" s="623"/>
      <c r="E413" s="623"/>
      <c r="F413" s="693" t="s">
        <v>570</v>
      </c>
      <c r="G413" s="693"/>
      <c r="H413" s="880">
        <v>2149.0100000000002</v>
      </c>
      <c r="I413" s="880"/>
      <c r="J413" s="880">
        <v>1665.4</v>
      </c>
      <c r="K413" s="880"/>
      <c r="L413" s="503">
        <f t="shared" si="16"/>
        <v>77.49614938971898</v>
      </c>
      <c r="M413" s="501"/>
      <c r="N413" s="502"/>
      <c r="O413" s="80"/>
      <c r="P413" s="409"/>
      <c r="Q413" s="410"/>
    </row>
    <row r="414" spans="1:17" s="39" customFormat="1" ht="20.25" customHeight="1" x14ac:dyDescent="0.25">
      <c r="A414" s="338" t="s">
        <v>581</v>
      </c>
      <c r="B414" s="623" t="s">
        <v>582</v>
      </c>
      <c r="C414" s="623"/>
      <c r="D414" s="623"/>
      <c r="E414" s="623"/>
      <c r="F414" s="693" t="s">
        <v>570</v>
      </c>
      <c r="G414" s="693"/>
      <c r="H414" s="880">
        <v>96.7</v>
      </c>
      <c r="I414" s="880"/>
      <c r="J414" s="880">
        <v>101.1</v>
      </c>
      <c r="K414" s="880"/>
      <c r="L414" s="503">
        <f t="shared" si="16"/>
        <v>104.55015511892449</v>
      </c>
      <c r="M414" s="501"/>
      <c r="N414" s="502"/>
      <c r="O414" s="80"/>
      <c r="P414" s="409"/>
      <c r="Q414" s="410"/>
    </row>
    <row r="415" spans="1:17" s="39" customFormat="1" ht="20.25" customHeight="1" x14ac:dyDescent="0.25">
      <c r="A415" s="338" t="s">
        <v>583</v>
      </c>
      <c r="B415" s="623" t="s">
        <v>584</v>
      </c>
      <c r="C415" s="623"/>
      <c r="D415" s="623"/>
      <c r="E415" s="623"/>
      <c r="F415" s="693" t="s">
        <v>585</v>
      </c>
      <c r="G415" s="693"/>
      <c r="H415" s="880">
        <v>2135.4499999999998</v>
      </c>
      <c r="I415" s="880"/>
      <c r="J415" s="880">
        <v>2479.42</v>
      </c>
      <c r="K415" s="880"/>
      <c r="L415" s="503">
        <f t="shared" si="16"/>
        <v>116.10761197873987</v>
      </c>
      <c r="M415" s="501"/>
      <c r="N415" s="502"/>
      <c r="O415" s="80"/>
      <c r="P415" s="409"/>
      <c r="Q415" s="410"/>
    </row>
    <row r="416" spans="1:17" s="39" customFormat="1" ht="20.25" customHeight="1" x14ac:dyDescent="0.25">
      <c r="A416" s="338" t="s">
        <v>586</v>
      </c>
      <c r="B416" s="623" t="s">
        <v>587</v>
      </c>
      <c r="C416" s="623"/>
      <c r="D416" s="623"/>
      <c r="E416" s="623"/>
      <c r="F416" s="693" t="s">
        <v>588</v>
      </c>
      <c r="G416" s="693"/>
      <c r="H416" s="880">
        <v>5.09</v>
      </c>
      <c r="I416" s="880"/>
      <c r="J416" s="880">
        <v>5.91</v>
      </c>
      <c r="K416" s="880"/>
      <c r="L416" s="503">
        <f t="shared" si="16"/>
        <v>116.11001964636543</v>
      </c>
      <c r="M416" s="501"/>
      <c r="N416" s="502"/>
      <c r="O416" s="80"/>
      <c r="P416" s="409"/>
      <c r="Q416" s="410"/>
    </row>
    <row r="417" spans="1:20" s="39" customFormat="1" ht="20.25" customHeight="1" x14ac:dyDescent="0.25">
      <c r="A417" s="338" t="s">
        <v>16</v>
      </c>
      <c r="B417" s="854" t="s">
        <v>589</v>
      </c>
      <c r="C417" s="854"/>
      <c r="D417" s="854"/>
      <c r="E417" s="854"/>
      <c r="F417" s="693"/>
      <c r="G417" s="693"/>
      <c r="H417" s="880"/>
      <c r="I417" s="880"/>
      <c r="J417" s="879"/>
      <c r="K417" s="879"/>
      <c r="L417" s="503"/>
      <c r="M417" s="501"/>
      <c r="N417" s="502"/>
      <c r="O417" s="80"/>
      <c r="P417" s="409"/>
      <c r="Q417" s="410"/>
    </row>
    <row r="418" spans="1:20" s="39" customFormat="1" ht="20.25" customHeight="1" x14ac:dyDescent="0.25">
      <c r="A418" s="338" t="s">
        <v>590</v>
      </c>
      <c r="B418" s="623" t="s">
        <v>591</v>
      </c>
      <c r="C418" s="1018"/>
      <c r="D418" s="1018"/>
      <c r="E418" s="1018"/>
      <c r="F418" s="693" t="s">
        <v>570</v>
      </c>
      <c r="G418" s="693"/>
      <c r="H418" s="880">
        <v>0.31</v>
      </c>
      <c r="I418" s="880"/>
      <c r="J418" s="880">
        <v>0.45</v>
      </c>
      <c r="K418" s="880"/>
      <c r="L418" s="503">
        <f t="shared" ref="L418:L419" si="17">J418/H418*100</f>
        <v>145.16129032258064</v>
      </c>
      <c r="M418" s="501"/>
      <c r="N418" s="502"/>
      <c r="O418" s="80"/>
      <c r="P418" s="409"/>
      <c r="Q418" s="410"/>
    </row>
    <row r="419" spans="1:20" s="39" customFormat="1" ht="20.25" customHeight="1" x14ac:dyDescent="0.25">
      <c r="A419" s="338" t="s">
        <v>592</v>
      </c>
      <c r="B419" s="623" t="s">
        <v>593</v>
      </c>
      <c r="C419" s="1018"/>
      <c r="D419" s="1018"/>
      <c r="E419" s="1018"/>
      <c r="F419" s="693" t="s">
        <v>570</v>
      </c>
      <c r="G419" s="693"/>
      <c r="H419" s="1020">
        <v>1.05</v>
      </c>
      <c r="I419" s="1020"/>
      <c r="J419" s="880">
        <v>1</v>
      </c>
      <c r="K419" s="880"/>
      <c r="L419" s="503">
        <f t="shared" si="17"/>
        <v>95.238095238095227</v>
      </c>
      <c r="M419" s="501"/>
      <c r="N419" s="502"/>
      <c r="O419" s="80"/>
      <c r="P419" s="409"/>
      <c r="Q419" s="410"/>
    </row>
    <row r="420" spans="1:20" s="39" customFormat="1" ht="32.25" customHeight="1" x14ac:dyDescent="0.25">
      <c r="A420" s="350" t="s">
        <v>18</v>
      </c>
      <c r="B420" s="854" t="s">
        <v>594</v>
      </c>
      <c r="C420" s="1019"/>
      <c r="D420" s="1019"/>
      <c r="E420" s="1019"/>
      <c r="F420" s="693"/>
      <c r="G420" s="693"/>
      <c r="H420" s="1020"/>
      <c r="I420" s="1020"/>
      <c r="J420" s="879"/>
      <c r="K420" s="879"/>
      <c r="L420" s="503"/>
      <c r="M420" s="501"/>
      <c r="N420" s="502"/>
      <c r="O420" s="80"/>
      <c r="P420" s="409"/>
      <c r="Q420" s="410"/>
    </row>
    <row r="421" spans="1:20" s="39" customFormat="1" ht="20.25" customHeight="1" x14ac:dyDescent="0.25">
      <c r="A421" s="350" t="s">
        <v>595</v>
      </c>
      <c r="B421" s="623" t="s">
        <v>601</v>
      </c>
      <c r="C421" s="1018"/>
      <c r="D421" s="1018"/>
      <c r="E421" s="1018"/>
      <c r="F421" s="693" t="s">
        <v>596</v>
      </c>
      <c r="G421" s="693" t="s">
        <v>597</v>
      </c>
      <c r="H421" s="568">
        <v>251.32</v>
      </c>
      <c r="I421" s="568"/>
      <c r="J421" s="568">
        <v>289.26</v>
      </c>
      <c r="K421" s="568"/>
      <c r="L421" s="503">
        <f t="shared" ref="L421:L422" si="18">J421/H421*100</f>
        <v>115.0962915804552</v>
      </c>
      <c r="M421" s="501"/>
      <c r="N421" s="502"/>
      <c r="O421" s="80"/>
      <c r="P421" s="409"/>
      <c r="Q421" s="410"/>
    </row>
    <row r="422" spans="1:20" s="39" customFormat="1" ht="20.25" customHeight="1" x14ac:dyDescent="0.25">
      <c r="A422" s="338" t="s">
        <v>598</v>
      </c>
      <c r="B422" s="623" t="s">
        <v>599</v>
      </c>
      <c r="C422" s="1018"/>
      <c r="D422" s="1018"/>
      <c r="E422" s="1018"/>
      <c r="F422" s="693" t="s">
        <v>600</v>
      </c>
      <c r="G422" s="693" t="s">
        <v>600</v>
      </c>
      <c r="H422" s="568">
        <v>629.48</v>
      </c>
      <c r="I422" s="568"/>
      <c r="J422" s="568">
        <v>707.98</v>
      </c>
      <c r="K422" s="568"/>
      <c r="L422" s="503">
        <f t="shared" si="18"/>
        <v>112.47061066276926</v>
      </c>
      <c r="M422" s="501"/>
      <c r="N422" s="502"/>
      <c r="O422" s="80"/>
      <c r="P422" s="409"/>
      <c r="Q422" s="410"/>
    </row>
    <row r="423" spans="1:20" ht="32.25" customHeight="1" x14ac:dyDescent="0.2">
      <c r="A423" s="871" t="s">
        <v>487</v>
      </c>
      <c r="B423" s="871"/>
      <c r="C423" s="871"/>
      <c r="D423" s="871"/>
      <c r="E423" s="871"/>
      <c r="F423" s="871"/>
      <c r="G423" s="871"/>
      <c r="H423" s="871"/>
      <c r="I423" s="871"/>
      <c r="J423" s="871"/>
      <c r="K423" s="871"/>
      <c r="L423" s="871"/>
      <c r="O423" s="831"/>
      <c r="P423" s="796"/>
      <c r="Q423" s="796"/>
      <c r="R423" s="796"/>
      <c r="S423" s="796"/>
      <c r="T423" s="796"/>
    </row>
    <row r="424" spans="1:20" ht="40.5" customHeight="1" x14ac:dyDescent="0.2">
      <c r="A424" s="364" t="s">
        <v>7</v>
      </c>
      <c r="B424" s="699" t="s">
        <v>20</v>
      </c>
      <c r="C424" s="699"/>
      <c r="D424" s="699"/>
      <c r="E424" s="699"/>
      <c r="F424" s="699"/>
      <c r="G424" s="364" t="s">
        <v>9</v>
      </c>
      <c r="H424" s="549" t="s">
        <v>534</v>
      </c>
      <c r="I424" s="550"/>
      <c r="J424" s="549" t="s">
        <v>535</v>
      </c>
      <c r="K424" s="550"/>
      <c r="L424" s="364" t="s">
        <v>21</v>
      </c>
      <c r="O424" s="796"/>
      <c r="P424" s="796"/>
      <c r="Q424" s="796"/>
      <c r="R424" s="796"/>
      <c r="S424" s="796"/>
      <c r="T424" s="796"/>
    </row>
    <row r="425" spans="1:20" ht="23.25" customHeight="1" x14ac:dyDescent="0.25">
      <c r="A425" s="370">
        <v>1</v>
      </c>
      <c r="B425" s="1009" t="s">
        <v>389</v>
      </c>
      <c r="C425" s="1009"/>
      <c r="D425" s="1009"/>
      <c r="E425" s="1009"/>
      <c r="F425" s="1009"/>
      <c r="G425" s="370" t="s">
        <v>284</v>
      </c>
      <c r="H425" s="572">
        <f>SUM(H426,H445)</f>
        <v>2346.6999999999998</v>
      </c>
      <c r="I425" s="573"/>
      <c r="J425" s="572">
        <f>SUM(J426,J445)</f>
        <v>2347.2999999999997</v>
      </c>
      <c r="K425" s="573"/>
      <c r="L425" s="386">
        <f>J425/H425*100</f>
        <v>100.02556781863893</v>
      </c>
      <c r="O425" s="796"/>
      <c r="P425" s="796"/>
      <c r="Q425" s="796"/>
      <c r="R425" s="796"/>
      <c r="S425" s="796"/>
      <c r="T425" s="796"/>
    </row>
    <row r="426" spans="1:20" ht="33" customHeight="1" x14ac:dyDescent="0.25">
      <c r="A426" s="350" t="s">
        <v>12</v>
      </c>
      <c r="B426" s="387"/>
      <c r="C426" s="388"/>
      <c r="D426" s="388"/>
      <c r="E426" s="1010" t="s">
        <v>492</v>
      </c>
      <c r="F426" s="1011"/>
      <c r="G426" s="370" t="s">
        <v>284</v>
      </c>
      <c r="H426" s="872">
        <f>SUM(H427,H433,H439)</f>
        <v>118.1</v>
      </c>
      <c r="I426" s="873"/>
      <c r="J426" s="872">
        <f>SUM(J427,J433,J439)</f>
        <v>118.7</v>
      </c>
      <c r="K426" s="873"/>
      <c r="L426" s="363">
        <f>J426/H426*100</f>
        <v>100.50804403048265</v>
      </c>
      <c r="O426" s="796"/>
      <c r="P426" s="796"/>
      <c r="Q426" s="796"/>
      <c r="R426" s="796"/>
      <c r="S426" s="796"/>
      <c r="T426" s="796"/>
    </row>
    <row r="427" spans="1:20" ht="18" customHeight="1" x14ac:dyDescent="0.25">
      <c r="A427" s="350"/>
      <c r="B427" s="702" t="s">
        <v>488</v>
      </c>
      <c r="C427" s="703"/>
      <c r="D427" s="703"/>
      <c r="E427" s="703"/>
      <c r="F427" s="704"/>
      <c r="G427" s="368" t="s">
        <v>284</v>
      </c>
      <c r="H427" s="689">
        <f>SUM(H428:I432)</f>
        <v>24.299999999999997</v>
      </c>
      <c r="I427" s="690"/>
      <c r="J427" s="689">
        <f>SUM(J428:K432)</f>
        <v>24.299999999999997</v>
      </c>
      <c r="K427" s="690"/>
      <c r="L427" s="363">
        <f t="shared" ref="L427:L448" si="19">J427/H427*100</f>
        <v>100</v>
      </c>
    </row>
    <row r="428" spans="1:20" ht="17.25" customHeight="1" x14ac:dyDescent="0.25">
      <c r="A428" s="350"/>
      <c r="B428" s="365"/>
      <c r="C428" s="366"/>
      <c r="D428" s="366"/>
      <c r="E428" s="700" t="s">
        <v>108</v>
      </c>
      <c r="F428" s="686"/>
      <c r="G428" s="368" t="s">
        <v>284</v>
      </c>
      <c r="H428" s="685">
        <v>16</v>
      </c>
      <c r="I428" s="686"/>
      <c r="J428" s="685">
        <v>16</v>
      </c>
      <c r="K428" s="686"/>
      <c r="L428" s="363">
        <f>J428/H428*100</f>
        <v>100</v>
      </c>
    </row>
    <row r="429" spans="1:20" ht="15.75" x14ac:dyDescent="0.25">
      <c r="A429" s="350"/>
      <c r="B429" s="365"/>
      <c r="C429" s="366"/>
      <c r="D429" s="700" t="s">
        <v>109</v>
      </c>
      <c r="E429" s="1012"/>
      <c r="F429" s="1011"/>
      <c r="G429" s="368" t="s">
        <v>284</v>
      </c>
      <c r="H429" s="685">
        <v>0.4</v>
      </c>
      <c r="I429" s="686"/>
      <c r="J429" s="685">
        <v>0.4</v>
      </c>
      <c r="K429" s="686"/>
      <c r="L429" s="363">
        <f>J429/H429*100</f>
        <v>100</v>
      </c>
    </row>
    <row r="430" spans="1:20" ht="18" customHeight="1" x14ac:dyDescent="0.25">
      <c r="A430" s="350"/>
      <c r="B430" s="365"/>
      <c r="C430" s="366"/>
      <c r="D430" s="700" t="s">
        <v>111</v>
      </c>
      <c r="E430" s="701"/>
      <c r="F430" s="686"/>
      <c r="G430" s="368" t="s">
        <v>284</v>
      </c>
      <c r="H430" s="685">
        <v>0</v>
      </c>
      <c r="I430" s="686"/>
      <c r="J430" s="685">
        <v>0</v>
      </c>
      <c r="K430" s="686"/>
      <c r="L430" s="389" t="s">
        <v>27</v>
      </c>
    </row>
    <row r="431" spans="1:20" ht="20.25" customHeight="1" x14ac:dyDescent="0.25">
      <c r="A431" s="350"/>
      <c r="B431" s="365"/>
      <c r="C431" s="366"/>
      <c r="D431" s="700" t="s">
        <v>112</v>
      </c>
      <c r="E431" s="701"/>
      <c r="F431" s="686"/>
      <c r="G431" s="368" t="s">
        <v>284</v>
      </c>
      <c r="H431" s="685">
        <v>0</v>
      </c>
      <c r="I431" s="686"/>
      <c r="J431" s="685">
        <v>0</v>
      </c>
      <c r="K431" s="686"/>
      <c r="L431" s="389" t="s">
        <v>27</v>
      </c>
    </row>
    <row r="432" spans="1:20" ht="19.5" customHeight="1" x14ac:dyDescent="0.25">
      <c r="A432" s="350"/>
      <c r="B432" s="365"/>
      <c r="C432" s="366"/>
      <c r="D432" s="700" t="s">
        <v>489</v>
      </c>
      <c r="E432" s="701"/>
      <c r="F432" s="686"/>
      <c r="G432" s="368"/>
      <c r="H432" s="685">
        <v>7.9</v>
      </c>
      <c r="I432" s="686"/>
      <c r="J432" s="685">
        <v>7.9</v>
      </c>
      <c r="K432" s="686"/>
      <c r="L432" s="363">
        <f>J432/H432*100</f>
        <v>100</v>
      </c>
    </row>
    <row r="433" spans="1:12" ht="19.5" customHeight="1" x14ac:dyDescent="0.25">
      <c r="A433" s="350"/>
      <c r="B433" s="702" t="s">
        <v>490</v>
      </c>
      <c r="C433" s="703"/>
      <c r="D433" s="703"/>
      <c r="E433" s="703"/>
      <c r="F433" s="704"/>
      <c r="G433" s="368" t="s">
        <v>284</v>
      </c>
      <c r="H433" s="689">
        <f>SUM(H434:I438)</f>
        <v>63.5</v>
      </c>
      <c r="I433" s="690"/>
      <c r="J433" s="689">
        <f>SUM(J434:K438)</f>
        <v>63.5</v>
      </c>
      <c r="K433" s="690"/>
      <c r="L433" s="389">
        <f t="shared" si="19"/>
        <v>100</v>
      </c>
    </row>
    <row r="434" spans="1:12" ht="19.5" customHeight="1" x14ac:dyDescent="0.25">
      <c r="A434" s="350"/>
      <c r="B434" s="365"/>
      <c r="C434" s="366"/>
      <c r="D434" s="700" t="s">
        <v>108</v>
      </c>
      <c r="E434" s="701"/>
      <c r="F434" s="686"/>
      <c r="G434" s="368" t="s">
        <v>284</v>
      </c>
      <c r="H434" s="685">
        <v>1</v>
      </c>
      <c r="I434" s="686"/>
      <c r="J434" s="685">
        <v>1</v>
      </c>
      <c r="K434" s="686"/>
      <c r="L434" s="389">
        <f>J434/H434*100</f>
        <v>100</v>
      </c>
    </row>
    <row r="435" spans="1:12" ht="19.5" customHeight="1" x14ac:dyDescent="0.25">
      <c r="A435" s="350"/>
      <c r="B435" s="365"/>
      <c r="C435" s="366"/>
      <c r="D435" s="700" t="s">
        <v>109</v>
      </c>
      <c r="E435" s="701"/>
      <c r="F435" s="686"/>
      <c r="G435" s="368" t="s">
        <v>284</v>
      </c>
      <c r="H435" s="685">
        <v>0</v>
      </c>
      <c r="I435" s="686"/>
      <c r="J435" s="685">
        <v>0</v>
      </c>
      <c r="K435" s="686"/>
      <c r="L435" s="389" t="s">
        <v>27</v>
      </c>
    </row>
    <row r="436" spans="1:12" ht="15.75" x14ac:dyDescent="0.25">
      <c r="A436" s="350"/>
      <c r="B436" s="365"/>
      <c r="C436" s="366"/>
      <c r="D436" s="700" t="s">
        <v>111</v>
      </c>
      <c r="E436" s="701"/>
      <c r="F436" s="686"/>
      <c r="G436" s="368" t="s">
        <v>284</v>
      </c>
      <c r="H436" s="685">
        <v>52.4</v>
      </c>
      <c r="I436" s="686"/>
      <c r="J436" s="685">
        <v>52.4</v>
      </c>
      <c r="K436" s="686"/>
      <c r="L436" s="389">
        <f>J436/H436*100</f>
        <v>100</v>
      </c>
    </row>
    <row r="437" spans="1:12" ht="18" customHeight="1" x14ac:dyDescent="0.25">
      <c r="A437" s="350"/>
      <c r="B437" s="365"/>
      <c r="C437" s="366"/>
      <c r="D437" s="700" t="s">
        <v>112</v>
      </c>
      <c r="E437" s="701"/>
      <c r="F437" s="686"/>
      <c r="G437" s="368" t="s">
        <v>284</v>
      </c>
      <c r="H437" s="685">
        <v>3.6</v>
      </c>
      <c r="I437" s="686"/>
      <c r="J437" s="685">
        <v>3.6</v>
      </c>
      <c r="K437" s="686"/>
      <c r="L437" s="389">
        <f>J437/H437*100</f>
        <v>100</v>
      </c>
    </row>
    <row r="438" spans="1:12" ht="15.75" x14ac:dyDescent="0.25">
      <c r="A438" s="350"/>
      <c r="B438" s="365"/>
      <c r="C438" s="366"/>
      <c r="D438" s="700" t="s">
        <v>489</v>
      </c>
      <c r="E438" s="701"/>
      <c r="F438" s="686"/>
      <c r="G438" s="368"/>
      <c r="H438" s="685">
        <v>6.5</v>
      </c>
      <c r="I438" s="686"/>
      <c r="J438" s="685">
        <v>6.5</v>
      </c>
      <c r="K438" s="686"/>
      <c r="L438" s="389">
        <f>J438/H438*100</f>
        <v>100</v>
      </c>
    </row>
    <row r="439" spans="1:12" ht="17.25" customHeight="1" x14ac:dyDescent="0.25">
      <c r="A439" s="350"/>
      <c r="B439" s="702" t="s">
        <v>491</v>
      </c>
      <c r="C439" s="703"/>
      <c r="D439" s="703"/>
      <c r="E439" s="703"/>
      <c r="F439" s="704"/>
      <c r="G439" s="368" t="s">
        <v>284</v>
      </c>
      <c r="H439" s="689">
        <f>SUM(H440:I444)</f>
        <v>30.300000000000004</v>
      </c>
      <c r="I439" s="690"/>
      <c r="J439" s="689">
        <f>SUM(J440:K444)</f>
        <v>30.900000000000002</v>
      </c>
      <c r="K439" s="690"/>
      <c r="L439" s="389">
        <f t="shared" si="19"/>
        <v>101.98019801980197</v>
      </c>
    </row>
    <row r="440" spans="1:12" ht="17.25" customHeight="1" x14ac:dyDescent="0.25">
      <c r="A440" s="350"/>
      <c r="B440" s="365"/>
      <c r="C440" s="366"/>
      <c r="D440" s="700" t="s">
        <v>108</v>
      </c>
      <c r="E440" s="701"/>
      <c r="F440" s="686"/>
      <c r="G440" s="368" t="s">
        <v>284</v>
      </c>
      <c r="H440" s="685">
        <v>12.4</v>
      </c>
      <c r="I440" s="686"/>
      <c r="J440" s="685">
        <v>12.4</v>
      </c>
      <c r="K440" s="686"/>
      <c r="L440" s="389">
        <f t="shared" si="19"/>
        <v>100</v>
      </c>
    </row>
    <row r="441" spans="1:12" ht="17.25" customHeight="1" x14ac:dyDescent="0.25">
      <c r="A441" s="350"/>
      <c r="B441" s="365"/>
      <c r="C441" s="366"/>
      <c r="D441" s="700" t="s">
        <v>109</v>
      </c>
      <c r="E441" s="701"/>
      <c r="F441" s="686"/>
      <c r="G441" s="368" t="s">
        <v>284</v>
      </c>
      <c r="H441" s="685">
        <v>10.3</v>
      </c>
      <c r="I441" s="686"/>
      <c r="J441" s="685">
        <v>10.3</v>
      </c>
      <c r="K441" s="686"/>
      <c r="L441" s="389">
        <f t="shared" si="19"/>
        <v>100</v>
      </c>
    </row>
    <row r="442" spans="1:12" ht="18" customHeight="1" x14ac:dyDescent="0.25">
      <c r="A442" s="350"/>
      <c r="B442" s="365"/>
      <c r="C442" s="366"/>
      <c r="D442" s="700" t="s">
        <v>111</v>
      </c>
      <c r="E442" s="701"/>
      <c r="F442" s="686"/>
      <c r="G442" s="368" t="s">
        <v>284</v>
      </c>
      <c r="H442" s="685">
        <v>0</v>
      </c>
      <c r="I442" s="686"/>
      <c r="J442" s="685">
        <v>0</v>
      </c>
      <c r="K442" s="686"/>
      <c r="L442" s="389" t="s">
        <v>27</v>
      </c>
    </row>
    <row r="443" spans="1:12" ht="20.25" customHeight="1" x14ac:dyDescent="0.25">
      <c r="A443" s="350"/>
      <c r="B443" s="365"/>
      <c r="C443" s="366"/>
      <c r="D443" s="700" t="s">
        <v>112</v>
      </c>
      <c r="E443" s="701"/>
      <c r="F443" s="686"/>
      <c r="G443" s="368" t="s">
        <v>284</v>
      </c>
      <c r="H443" s="685">
        <v>7.6</v>
      </c>
      <c r="I443" s="686"/>
      <c r="J443" s="685">
        <v>8.1999999999999993</v>
      </c>
      <c r="K443" s="686"/>
      <c r="L443" s="389">
        <f t="shared" si="19"/>
        <v>107.89473684210526</v>
      </c>
    </row>
    <row r="444" spans="1:12" ht="16.5" customHeight="1" x14ac:dyDescent="0.25">
      <c r="A444" s="350"/>
      <c r="B444" s="365"/>
      <c r="C444" s="366"/>
      <c r="D444" s="700" t="s">
        <v>489</v>
      </c>
      <c r="E444" s="701"/>
      <c r="F444" s="686"/>
      <c r="G444" s="368"/>
      <c r="H444" s="685">
        <v>0</v>
      </c>
      <c r="I444" s="686"/>
      <c r="J444" s="685">
        <v>0</v>
      </c>
      <c r="K444" s="686"/>
      <c r="L444" s="389" t="s">
        <v>27</v>
      </c>
    </row>
    <row r="445" spans="1:12" ht="23.25" customHeight="1" x14ac:dyDescent="0.25">
      <c r="A445" s="350" t="s">
        <v>14</v>
      </c>
      <c r="B445" s="705" t="s">
        <v>285</v>
      </c>
      <c r="C445" s="706"/>
      <c r="D445" s="706"/>
      <c r="E445" s="706"/>
      <c r="F445" s="707"/>
      <c r="G445" s="368" t="s">
        <v>284</v>
      </c>
      <c r="H445" s="689">
        <v>2228.6</v>
      </c>
      <c r="I445" s="690"/>
      <c r="J445" s="689">
        <v>2228.6</v>
      </c>
      <c r="K445" s="690"/>
      <c r="L445" s="389">
        <f t="shared" si="19"/>
        <v>100</v>
      </c>
    </row>
    <row r="446" spans="1:12" ht="32.25" customHeight="1" x14ac:dyDescent="0.25">
      <c r="A446" s="370">
        <v>2</v>
      </c>
      <c r="B446" s="630" t="s">
        <v>396</v>
      </c>
      <c r="C446" s="631"/>
      <c r="D446" s="631"/>
      <c r="E446" s="631"/>
      <c r="F446" s="632"/>
      <c r="G446" s="370" t="s">
        <v>284</v>
      </c>
      <c r="H446" s="647">
        <v>53.4</v>
      </c>
      <c r="I446" s="648"/>
      <c r="J446" s="647">
        <v>53.4</v>
      </c>
      <c r="K446" s="648"/>
      <c r="L446" s="389">
        <f t="shared" si="19"/>
        <v>100</v>
      </c>
    </row>
    <row r="447" spans="1:12" ht="18.75" customHeight="1" x14ac:dyDescent="0.25">
      <c r="A447" s="370">
        <v>3</v>
      </c>
      <c r="B447" s="630" t="s">
        <v>286</v>
      </c>
      <c r="C447" s="631"/>
      <c r="D447" s="631"/>
      <c r="E447" s="631"/>
      <c r="F447" s="632"/>
      <c r="G447" s="370" t="s">
        <v>92</v>
      </c>
      <c r="H447" s="647">
        <v>5</v>
      </c>
      <c r="I447" s="648"/>
      <c r="J447" s="647">
        <v>5</v>
      </c>
      <c r="K447" s="648"/>
      <c r="L447" s="386">
        <f t="shared" si="19"/>
        <v>100</v>
      </c>
    </row>
    <row r="448" spans="1:12" ht="23.25" customHeight="1" x14ac:dyDescent="0.25">
      <c r="A448" s="350" t="s">
        <v>392</v>
      </c>
      <c r="B448" s="623" t="s">
        <v>288</v>
      </c>
      <c r="C448" s="623"/>
      <c r="D448" s="623"/>
      <c r="E448" s="623"/>
      <c r="F448" s="623"/>
      <c r="G448" s="368" t="s">
        <v>92</v>
      </c>
      <c r="H448" s="623">
        <v>3</v>
      </c>
      <c r="I448" s="623"/>
      <c r="J448" s="623">
        <v>3</v>
      </c>
      <c r="K448" s="623"/>
      <c r="L448" s="389">
        <f t="shared" si="19"/>
        <v>100</v>
      </c>
    </row>
    <row r="449" spans="1:47" ht="23.25" customHeight="1" x14ac:dyDescent="0.25">
      <c r="A449" s="350" t="s">
        <v>393</v>
      </c>
      <c r="B449" s="623" t="s">
        <v>290</v>
      </c>
      <c r="C449" s="623"/>
      <c r="D449" s="623"/>
      <c r="E449" s="623"/>
      <c r="F449" s="623"/>
      <c r="G449" s="368" t="s">
        <v>92</v>
      </c>
      <c r="H449" s="623">
        <v>2</v>
      </c>
      <c r="I449" s="623"/>
      <c r="J449" s="623">
        <v>2</v>
      </c>
      <c r="K449" s="623"/>
      <c r="L449" s="389">
        <f>J449/H449*100</f>
        <v>100</v>
      </c>
    </row>
    <row r="450" spans="1:47" ht="0.75" customHeight="1" x14ac:dyDescent="0.25">
      <c r="A450" s="327"/>
      <c r="B450" s="314"/>
      <c r="C450" s="314"/>
      <c r="D450" s="314"/>
      <c r="E450" s="314"/>
      <c r="F450" s="314"/>
      <c r="G450" s="315"/>
      <c r="H450" s="314"/>
      <c r="I450" s="314"/>
      <c r="J450" s="314"/>
      <c r="K450" s="314"/>
      <c r="L450" s="328"/>
    </row>
    <row r="451" spans="1:47" s="42" customFormat="1" ht="32.25" customHeight="1" x14ac:dyDescent="0.2">
      <c r="A451" s="670" t="s">
        <v>279</v>
      </c>
      <c r="B451" s="670"/>
      <c r="C451" s="670"/>
      <c r="D451" s="670"/>
      <c r="E451" s="670"/>
      <c r="F451" s="670"/>
      <c r="G451" s="670"/>
      <c r="H451" s="670"/>
      <c r="I451" s="670"/>
      <c r="J451" s="670"/>
      <c r="K451" s="670"/>
      <c r="L451" s="670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</row>
    <row r="452" spans="1:47" ht="47.25" customHeight="1" x14ac:dyDescent="0.2">
      <c r="A452" s="413" t="s">
        <v>280</v>
      </c>
      <c r="B452" s="699" t="s">
        <v>20</v>
      </c>
      <c r="C452" s="699"/>
      <c r="D452" s="699"/>
      <c r="E452" s="699"/>
      <c r="F452" s="699"/>
      <c r="G452" s="413" t="s">
        <v>9</v>
      </c>
      <c r="H452" s="549" t="s">
        <v>534</v>
      </c>
      <c r="I452" s="550"/>
      <c r="J452" s="549" t="s">
        <v>535</v>
      </c>
      <c r="K452" s="550"/>
      <c r="L452" s="414" t="s">
        <v>63</v>
      </c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</row>
    <row r="453" spans="1:47" ht="18.95" customHeight="1" x14ac:dyDescent="0.25">
      <c r="A453" s="418">
        <v>1</v>
      </c>
      <c r="B453" s="671" t="s">
        <v>499</v>
      </c>
      <c r="C453" s="672"/>
      <c r="D453" s="672"/>
      <c r="E453" s="672"/>
      <c r="F453" s="673"/>
      <c r="G453" s="418" t="s">
        <v>281</v>
      </c>
      <c r="H453" s="680">
        <f>H454+H455+H456</f>
        <v>653.33000000000004</v>
      </c>
      <c r="I453" s="682"/>
      <c r="J453" s="680">
        <f>J454+J455+J456</f>
        <v>651.74</v>
      </c>
      <c r="K453" s="682"/>
      <c r="L453" s="524">
        <f>J453/H453*100</f>
        <v>99.756631411384745</v>
      </c>
    </row>
    <row r="454" spans="1:47" ht="17.25" customHeight="1" x14ac:dyDescent="0.25">
      <c r="A454" s="350" t="s">
        <v>12</v>
      </c>
      <c r="B454" s="558" t="s">
        <v>282</v>
      </c>
      <c r="C454" s="559"/>
      <c r="D454" s="559"/>
      <c r="E454" s="559"/>
      <c r="F454" s="560"/>
      <c r="G454" s="417" t="s">
        <v>281</v>
      </c>
      <c r="H454" s="1138">
        <v>626.47</v>
      </c>
      <c r="I454" s="1138"/>
      <c r="J454" s="1138">
        <v>625.08000000000004</v>
      </c>
      <c r="K454" s="1138"/>
      <c r="L454" s="525">
        <f>J454/H454*100</f>
        <v>99.778121857391426</v>
      </c>
    </row>
    <row r="455" spans="1:47" ht="16.5" customHeight="1" x14ac:dyDescent="0.25">
      <c r="A455" s="350" t="s">
        <v>14</v>
      </c>
      <c r="B455" s="558" t="s">
        <v>505</v>
      </c>
      <c r="C455" s="559"/>
      <c r="D455" s="559"/>
      <c r="E455" s="559"/>
      <c r="F455" s="560"/>
      <c r="G455" s="402" t="s">
        <v>281</v>
      </c>
      <c r="H455" s="1138">
        <v>7.2</v>
      </c>
      <c r="I455" s="1138"/>
      <c r="J455" s="1138">
        <v>7</v>
      </c>
      <c r="K455" s="1138"/>
      <c r="L455" s="525">
        <f>J455/H455*100</f>
        <v>97.222222222222214</v>
      </c>
    </row>
    <row r="456" spans="1:47" ht="18.75" customHeight="1" x14ac:dyDescent="0.25">
      <c r="A456" s="350" t="s">
        <v>16</v>
      </c>
      <c r="B456" s="558" t="s">
        <v>690</v>
      </c>
      <c r="C456" s="559"/>
      <c r="D456" s="559"/>
      <c r="E456" s="559"/>
      <c r="F456" s="560"/>
      <c r="G456" s="402" t="s">
        <v>281</v>
      </c>
      <c r="H456" s="1138">
        <v>19.66</v>
      </c>
      <c r="I456" s="1138"/>
      <c r="J456" s="1138">
        <v>19.66</v>
      </c>
      <c r="K456" s="1138"/>
      <c r="L456" s="525">
        <f>J456/H456*100</f>
        <v>100</v>
      </c>
    </row>
    <row r="457" spans="1:47" ht="18.75" customHeight="1" x14ac:dyDescent="0.25">
      <c r="A457" s="418">
        <v>2</v>
      </c>
      <c r="B457" s="671" t="s">
        <v>641</v>
      </c>
      <c r="C457" s="672"/>
      <c r="D457" s="672"/>
      <c r="E457" s="672"/>
      <c r="F457" s="673"/>
      <c r="G457" s="418" t="s">
        <v>69</v>
      </c>
      <c r="H457" s="1139">
        <v>8.33</v>
      </c>
      <c r="I457" s="1139"/>
      <c r="J457" s="1139">
        <v>3.97</v>
      </c>
      <c r="K457" s="1139"/>
      <c r="L457" s="524">
        <f>J457-H457</f>
        <v>-4.3599999999999994</v>
      </c>
    </row>
    <row r="458" spans="1:47" ht="32.25" customHeight="1" x14ac:dyDescent="0.25">
      <c r="A458" s="400">
        <v>3</v>
      </c>
      <c r="B458" s="671" t="s">
        <v>500</v>
      </c>
      <c r="C458" s="672"/>
      <c r="D458" s="672"/>
      <c r="E458" s="672"/>
      <c r="F458" s="673"/>
      <c r="G458" s="400" t="s">
        <v>92</v>
      </c>
      <c r="H458" s="680">
        <v>7</v>
      </c>
      <c r="I458" s="682"/>
      <c r="J458" s="680">
        <v>7</v>
      </c>
      <c r="K458" s="682"/>
      <c r="L458" s="399">
        <f>J458/H458*100</f>
        <v>100</v>
      </c>
    </row>
    <row r="459" spans="1:47" ht="30" customHeight="1" x14ac:dyDescent="0.25">
      <c r="A459" s="419">
        <v>4</v>
      </c>
      <c r="B459" s="696" t="s">
        <v>283</v>
      </c>
      <c r="C459" s="697"/>
      <c r="D459" s="697"/>
      <c r="E459" s="697"/>
      <c r="F459" s="698"/>
      <c r="G459" s="420" t="s">
        <v>69</v>
      </c>
      <c r="H459" s="694">
        <v>28</v>
      </c>
      <c r="I459" s="695"/>
      <c r="J459" s="694">
        <v>26</v>
      </c>
      <c r="K459" s="695"/>
      <c r="L459" s="482">
        <f>J459-H459</f>
        <v>-2</v>
      </c>
      <c r="N459" s="13"/>
    </row>
    <row r="460" spans="1:47" ht="16.5" customHeight="1" x14ac:dyDescent="0.25">
      <c r="A460" s="357" t="s">
        <v>196</v>
      </c>
      <c r="B460" s="671" t="s">
        <v>693</v>
      </c>
      <c r="C460" s="672"/>
      <c r="D460" s="672"/>
      <c r="E460" s="672"/>
      <c r="F460" s="673"/>
      <c r="G460" s="415" t="s">
        <v>284</v>
      </c>
      <c r="H460" s="680">
        <v>2.4900000000000002</v>
      </c>
      <c r="I460" s="682"/>
      <c r="J460" s="680">
        <v>1.26</v>
      </c>
      <c r="K460" s="682"/>
      <c r="L460" s="399">
        <f>J460/H460*100</f>
        <v>50.602409638554214</v>
      </c>
      <c r="N460" s="75"/>
    </row>
    <row r="461" spans="1:47" ht="16.5" customHeight="1" x14ac:dyDescent="0.25">
      <c r="A461" s="421" t="s">
        <v>501</v>
      </c>
      <c r="B461" s="558" t="s">
        <v>502</v>
      </c>
      <c r="C461" s="559"/>
      <c r="D461" s="559"/>
      <c r="E461" s="559"/>
      <c r="F461" s="560"/>
      <c r="G461" s="416" t="s">
        <v>284</v>
      </c>
      <c r="H461" s="680">
        <v>2.2799999999999998</v>
      </c>
      <c r="I461" s="682"/>
      <c r="J461" s="680">
        <v>1.22</v>
      </c>
      <c r="K461" s="682"/>
      <c r="L461" s="399">
        <f>J461/H461*100</f>
        <v>53.508771929824562</v>
      </c>
      <c r="N461" s="75"/>
    </row>
    <row r="462" spans="1:47" ht="17.25" customHeight="1" x14ac:dyDescent="0.25">
      <c r="A462" s="350" t="s">
        <v>503</v>
      </c>
      <c r="B462" s="558" t="s">
        <v>504</v>
      </c>
      <c r="C462" s="559"/>
      <c r="D462" s="559"/>
      <c r="E462" s="559"/>
      <c r="F462" s="560"/>
      <c r="G462" s="416" t="s">
        <v>284</v>
      </c>
      <c r="H462" s="680">
        <v>0.21</v>
      </c>
      <c r="I462" s="682"/>
      <c r="J462" s="680">
        <v>0.04</v>
      </c>
      <c r="K462" s="682"/>
      <c r="L462" s="457" t="s">
        <v>27</v>
      </c>
      <c r="N462" s="75"/>
    </row>
    <row r="463" spans="1:47" ht="33" customHeight="1" x14ac:dyDescent="0.25">
      <c r="A463" s="406" t="s">
        <v>205</v>
      </c>
      <c r="B463" s="671" t="s">
        <v>695</v>
      </c>
      <c r="C463" s="672"/>
      <c r="D463" s="672"/>
      <c r="E463" s="672"/>
      <c r="F463" s="673"/>
      <c r="G463" s="407" t="s">
        <v>92</v>
      </c>
      <c r="H463" s="680">
        <v>0</v>
      </c>
      <c r="I463" s="682"/>
      <c r="J463" s="680">
        <v>1</v>
      </c>
      <c r="K463" s="682"/>
      <c r="L463" s="457" t="s">
        <v>27</v>
      </c>
    </row>
    <row r="464" spans="1:47" ht="18.95" customHeight="1" x14ac:dyDescent="0.25">
      <c r="A464" s="406"/>
      <c r="B464" s="558" t="s">
        <v>108</v>
      </c>
      <c r="C464" s="674"/>
      <c r="D464" s="674"/>
      <c r="E464" s="674"/>
      <c r="F464" s="675"/>
      <c r="G464" s="408" t="s">
        <v>92</v>
      </c>
      <c r="H464" s="680">
        <v>0</v>
      </c>
      <c r="I464" s="681"/>
      <c r="J464" s="680">
        <v>1</v>
      </c>
      <c r="K464" s="681"/>
      <c r="L464" s="522" t="s">
        <v>27</v>
      </c>
    </row>
    <row r="465" spans="1:14" ht="18.95" customHeight="1" x14ac:dyDescent="0.25">
      <c r="A465" s="406"/>
      <c r="B465" s="558" t="s">
        <v>109</v>
      </c>
      <c r="C465" s="674"/>
      <c r="D465" s="674"/>
      <c r="E465" s="674"/>
      <c r="F465" s="675"/>
      <c r="G465" s="408" t="s">
        <v>92</v>
      </c>
      <c r="H465" s="680">
        <v>0</v>
      </c>
      <c r="I465" s="681"/>
      <c r="J465" s="680">
        <v>0</v>
      </c>
      <c r="K465" s="681"/>
      <c r="L465" s="522" t="s">
        <v>27</v>
      </c>
    </row>
    <row r="466" spans="1:14" ht="18.95" customHeight="1" x14ac:dyDescent="0.25">
      <c r="A466" s="406"/>
      <c r="B466" s="558" t="s">
        <v>111</v>
      </c>
      <c r="C466" s="674"/>
      <c r="D466" s="674"/>
      <c r="E466" s="674"/>
      <c r="F466" s="675"/>
      <c r="G466" s="408" t="s">
        <v>92</v>
      </c>
      <c r="H466" s="680">
        <v>0</v>
      </c>
      <c r="I466" s="681"/>
      <c r="J466" s="680">
        <v>0</v>
      </c>
      <c r="K466" s="681"/>
      <c r="L466" s="522" t="s">
        <v>27</v>
      </c>
    </row>
    <row r="467" spans="1:14" ht="18.95" customHeight="1" x14ac:dyDescent="0.25">
      <c r="A467" s="357"/>
      <c r="B467" s="558" t="s">
        <v>112</v>
      </c>
      <c r="C467" s="559"/>
      <c r="D467" s="559"/>
      <c r="E467" s="559"/>
      <c r="F467" s="560"/>
      <c r="G467" s="521" t="s">
        <v>92</v>
      </c>
      <c r="H467" s="680">
        <v>0</v>
      </c>
      <c r="I467" s="682"/>
      <c r="J467" s="680">
        <v>0</v>
      </c>
      <c r="K467" s="682"/>
      <c r="L467" s="522" t="s">
        <v>27</v>
      </c>
    </row>
    <row r="468" spans="1:14" ht="18" customHeight="1" x14ac:dyDescent="0.2">
      <c r="A468" s="687" t="s">
        <v>694</v>
      </c>
      <c r="B468" s="688"/>
      <c r="C468" s="688"/>
      <c r="D468" s="688"/>
      <c r="E468" s="688"/>
      <c r="F468" s="688"/>
      <c r="G468" s="688"/>
      <c r="H468" s="688"/>
      <c r="I468" s="688"/>
      <c r="J468" s="688"/>
      <c r="K468" s="688"/>
      <c r="L468" s="688"/>
    </row>
    <row r="469" spans="1:14" ht="34.5" customHeight="1" x14ac:dyDescent="0.2">
      <c r="A469" s="683" t="s">
        <v>626</v>
      </c>
      <c r="B469" s="684"/>
      <c r="C469" s="684"/>
      <c r="D469" s="684"/>
      <c r="E469" s="684"/>
      <c r="F469" s="684"/>
      <c r="G469" s="684"/>
      <c r="H469" s="684"/>
      <c r="I469" s="684"/>
      <c r="J469" s="684"/>
      <c r="K469" s="684"/>
      <c r="L469" s="684"/>
    </row>
    <row r="470" spans="1:14" ht="57" customHeight="1" x14ac:dyDescent="0.2">
      <c r="A470" s="445" t="s">
        <v>7</v>
      </c>
      <c r="B470" s="602" t="s">
        <v>20</v>
      </c>
      <c r="C470" s="602"/>
      <c r="D470" s="602"/>
      <c r="E470" s="602"/>
      <c r="F470" s="602"/>
      <c r="G470" s="453" t="s">
        <v>9</v>
      </c>
      <c r="H470" s="600" t="s">
        <v>627</v>
      </c>
      <c r="I470" s="600"/>
      <c r="J470" s="600" t="s">
        <v>666</v>
      </c>
      <c r="K470" s="600"/>
      <c r="L470" s="445" t="s">
        <v>628</v>
      </c>
      <c r="M470" s="504"/>
      <c r="N470" s="505"/>
    </row>
    <row r="471" spans="1:14" ht="18.95" customHeight="1" x14ac:dyDescent="0.25">
      <c r="A471" s="455">
        <v>1</v>
      </c>
      <c r="B471" s="590" t="s">
        <v>629</v>
      </c>
      <c r="C471" s="590"/>
      <c r="D471" s="590"/>
      <c r="E471" s="590"/>
      <c r="F471" s="590"/>
      <c r="G471" s="450" t="s">
        <v>630</v>
      </c>
      <c r="H471" s="599">
        <v>24053</v>
      </c>
      <c r="I471" s="599"/>
      <c r="J471" s="599">
        <v>10505</v>
      </c>
      <c r="K471" s="599"/>
      <c r="L471" s="514">
        <f t="shared" ref="L471:L480" si="20">J471/H471*100</f>
        <v>43.674385731509588</v>
      </c>
      <c r="M471" s="506"/>
      <c r="N471" s="507"/>
    </row>
    <row r="472" spans="1:14" ht="22.5" customHeight="1" x14ac:dyDescent="0.25">
      <c r="A472" s="338" t="s">
        <v>12</v>
      </c>
      <c r="B472" s="589" t="s">
        <v>631</v>
      </c>
      <c r="C472" s="589"/>
      <c r="D472" s="589"/>
      <c r="E472" s="589"/>
      <c r="F472" s="589"/>
      <c r="G472" s="451" t="s">
        <v>630</v>
      </c>
      <c r="H472" s="601">
        <v>16783.84</v>
      </c>
      <c r="I472" s="601"/>
      <c r="J472" s="601">
        <v>7420</v>
      </c>
      <c r="K472" s="601"/>
      <c r="L472" s="515">
        <f t="shared" si="20"/>
        <v>44.209191698681586</v>
      </c>
      <c r="M472" s="508"/>
      <c r="N472" s="509"/>
    </row>
    <row r="473" spans="1:14" ht="18.95" customHeight="1" x14ac:dyDescent="0.25">
      <c r="A473" s="338" t="s">
        <v>14</v>
      </c>
      <c r="B473" s="603" t="s">
        <v>632</v>
      </c>
      <c r="C473" s="603"/>
      <c r="D473" s="603"/>
      <c r="E473" s="603"/>
      <c r="F473" s="603"/>
      <c r="G473" s="451" t="s">
        <v>630</v>
      </c>
      <c r="H473" s="601">
        <v>5390.2</v>
      </c>
      <c r="I473" s="601"/>
      <c r="J473" s="601">
        <v>2321</v>
      </c>
      <c r="K473" s="601"/>
      <c r="L473" s="515">
        <f t="shared" si="20"/>
        <v>43.059626729991471</v>
      </c>
      <c r="M473" s="508"/>
      <c r="N473" s="509"/>
    </row>
    <row r="474" spans="1:14" ht="30.75" customHeight="1" x14ac:dyDescent="0.25">
      <c r="A474" s="338" t="s">
        <v>16</v>
      </c>
      <c r="B474" s="589" t="s">
        <v>633</v>
      </c>
      <c r="C474" s="589"/>
      <c r="D474" s="589"/>
      <c r="E474" s="589"/>
      <c r="F474" s="589"/>
      <c r="G474" s="451" t="s">
        <v>630</v>
      </c>
      <c r="H474" s="601">
        <v>1879</v>
      </c>
      <c r="I474" s="601"/>
      <c r="J474" s="601">
        <v>764</v>
      </c>
      <c r="K474" s="601"/>
      <c r="L474" s="515">
        <f t="shared" si="20"/>
        <v>40.659925492283129</v>
      </c>
      <c r="M474" s="508"/>
      <c r="N474" s="509"/>
    </row>
    <row r="475" spans="1:14" ht="33.75" customHeight="1" x14ac:dyDescent="0.25">
      <c r="A475" s="299">
        <v>2</v>
      </c>
      <c r="B475" s="590" t="s">
        <v>634</v>
      </c>
      <c r="C475" s="590"/>
      <c r="D475" s="590"/>
      <c r="E475" s="590"/>
      <c r="F475" s="590"/>
      <c r="G475" s="449" t="s">
        <v>630</v>
      </c>
      <c r="H475" s="599">
        <v>28186.2</v>
      </c>
      <c r="I475" s="599"/>
      <c r="J475" s="599">
        <v>702.51</v>
      </c>
      <c r="K475" s="599"/>
      <c r="L475" s="516">
        <f t="shared" si="20"/>
        <v>2.4923898929263255</v>
      </c>
      <c r="M475" s="510"/>
      <c r="N475" s="511"/>
    </row>
    <row r="476" spans="1:14" ht="18.95" customHeight="1" x14ac:dyDescent="0.25">
      <c r="A476" s="181" t="s">
        <v>61</v>
      </c>
      <c r="B476" s="589" t="s">
        <v>635</v>
      </c>
      <c r="C476" s="589"/>
      <c r="D476" s="589"/>
      <c r="E476" s="589"/>
      <c r="F476" s="589"/>
      <c r="G476" s="303" t="s">
        <v>630</v>
      </c>
      <c r="H476" s="601">
        <v>18000</v>
      </c>
      <c r="I476" s="601"/>
      <c r="J476" s="601">
        <v>0</v>
      </c>
      <c r="K476" s="601"/>
      <c r="L476" s="517">
        <f t="shared" si="20"/>
        <v>0</v>
      </c>
      <c r="M476" s="512"/>
      <c r="N476" s="513"/>
    </row>
    <row r="477" spans="1:14" ht="18.95" customHeight="1" x14ac:dyDescent="0.25">
      <c r="A477" s="181" t="s">
        <v>62</v>
      </c>
      <c r="B477" s="589" t="s">
        <v>636</v>
      </c>
      <c r="C477" s="589"/>
      <c r="D477" s="589"/>
      <c r="E477" s="589"/>
      <c r="F477" s="589"/>
      <c r="G477" s="304" t="s">
        <v>630</v>
      </c>
      <c r="H477" s="601">
        <v>10037.5</v>
      </c>
      <c r="I477" s="601"/>
      <c r="J477" s="601">
        <v>590</v>
      </c>
      <c r="K477" s="601"/>
      <c r="L477" s="517">
        <f t="shared" si="20"/>
        <v>5.8779576587795761</v>
      </c>
      <c r="M477" s="512"/>
      <c r="N477" s="513"/>
    </row>
    <row r="478" spans="1:14" ht="18.95" customHeight="1" x14ac:dyDescent="0.25">
      <c r="A478" s="181" t="s">
        <v>75</v>
      </c>
      <c r="B478" s="589" t="s">
        <v>637</v>
      </c>
      <c r="C478" s="589"/>
      <c r="D478" s="589"/>
      <c r="E478" s="589"/>
      <c r="F478" s="589"/>
      <c r="G478" s="304" t="s">
        <v>630</v>
      </c>
      <c r="H478" s="601">
        <v>100.75</v>
      </c>
      <c r="I478" s="601"/>
      <c r="J478" s="601">
        <v>100.75</v>
      </c>
      <c r="K478" s="601"/>
      <c r="L478" s="517">
        <f t="shared" si="20"/>
        <v>100</v>
      </c>
      <c r="M478" s="512"/>
      <c r="N478" s="513"/>
    </row>
    <row r="479" spans="1:14" ht="18.95" customHeight="1" x14ac:dyDescent="0.25">
      <c r="A479" s="181" t="s">
        <v>76</v>
      </c>
      <c r="B479" s="589" t="s">
        <v>638</v>
      </c>
      <c r="C479" s="589"/>
      <c r="D479" s="589"/>
      <c r="E479" s="589"/>
      <c r="F479" s="589"/>
      <c r="G479" s="304" t="s">
        <v>630</v>
      </c>
      <c r="H479" s="601">
        <v>47.95</v>
      </c>
      <c r="I479" s="601"/>
      <c r="J479" s="601">
        <v>11.76</v>
      </c>
      <c r="K479" s="601"/>
      <c r="L479" s="517">
        <f t="shared" si="20"/>
        <v>24.525547445255473</v>
      </c>
      <c r="M479" s="512"/>
      <c r="N479" s="513"/>
    </row>
    <row r="480" spans="1:14" ht="28.5" customHeight="1" x14ac:dyDescent="0.25">
      <c r="A480" s="398" t="s">
        <v>3</v>
      </c>
      <c r="B480" s="590" t="s">
        <v>639</v>
      </c>
      <c r="C480" s="590"/>
      <c r="D480" s="590"/>
      <c r="E480" s="590"/>
      <c r="F480" s="590"/>
      <c r="G480" s="450" t="s">
        <v>630</v>
      </c>
      <c r="H480" s="599">
        <v>125.76</v>
      </c>
      <c r="I480" s="599"/>
      <c r="J480" s="599">
        <v>14.56</v>
      </c>
      <c r="K480" s="599"/>
      <c r="L480" s="514">
        <f t="shared" si="20"/>
        <v>11.577608142493638</v>
      </c>
      <c r="M480" s="506"/>
      <c r="N480" s="507"/>
    </row>
    <row r="481" spans="1:13" ht="33.75" customHeight="1" x14ac:dyDescent="0.2">
      <c r="A481" s="670" t="s">
        <v>415</v>
      </c>
      <c r="B481" s="670"/>
      <c r="C481" s="670"/>
      <c r="D481" s="670"/>
      <c r="E481" s="670"/>
      <c r="F481" s="670"/>
      <c r="G481" s="670"/>
      <c r="H481" s="670"/>
      <c r="I481" s="670"/>
      <c r="J481" s="670"/>
      <c r="K481" s="670"/>
      <c r="L481" s="670"/>
    </row>
    <row r="482" spans="1:13" ht="15.75" x14ac:dyDescent="0.2">
      <c r="A482" s="288" t="s">
        <v>7</v>
      </c>
      <c r="B482" s="555" t="s">
        <v>20</v>
      </c>
      <c r="C482" s="555"/>
      <c r="D482" s="555"/>
      <c r="E482" s="555"/>
      <c r="F482" s="555"/>
      <c r="G482" s="289" t="s">
        <v>9</v>
      </c>
      <c r="H482" s="556" t="s">
        <v>523</v>
      </c>
      <c r="I482" s="557"/>
      <c r="J482" s="556" t="s">
        <v>524</v>
      </c>
      <c r="K482" s="557"/>
      <c r="L482" s="288" t="s">
        <v>21</v>
      </c>
      <c r="M482" s="39"/>
    </row>
    <row r="483" spans="1:13" ht="34.5" customHeight="1" x14ac:dyDescent="0.25">
      <c r="A483" s="299">
        <v>1</v>
      </c>
      <c r="B483" s="678" t="s">
        <v>418</v>
      </c>
      <c r="C483" s="678"/>
      <c r="D483" s="678"/>
      <c r="E483" s="678"/>
      <c r="F483" s="678"/>
      <c r="G483" s="287" t="s">
        <v>270</v>
      </c>
      <c r="H483" s="676">
        <v>1</v>
      </c>
      <c r="I483" s="676"/>
      <c r="J483" s="677">
        <f>J484</f>
        <v>1</v>
      </c>
      <c r="K483" s="677"/>
      <c r="L483" s="188">
        <f>J483/H483*100</f>
        <v>100</v>
      </c>
      <c r="M483" s="13"/>
    </row>
    <row r="484" spans="1:13" ht="22.5" customHeight="1" x14ac:dyDescent="0.25">
      <c r="A484" s="192" t="s">
        <v>12</v>
      </c>
      <c r="B484" s="679" t="s">
        <v>273</v>
      </c>
      <c r="C484" s="679"/>
      <c r="D484" s="679"/>
      <c r="E484" s="679"/>
      <c r="F484" s="679"/>
      <c r="G484" s="304" t="s">
        <v>270</v>
      </c>
      <c r="H484" s="829">
        <v>1</v>
      </c>
      <c r="I484" s="829"/>
      <c r="J484" s="662">
        <f>J486+J487+J488+J489</f>
        <v>1</v>
      </c>
      <c r="K484" s="662"/>
      <c r="L484" s="188">
        <f>J484/H484*100</f>
        <v>100</v>
      </c>
      <c r="M484" s="13"/>
    </row>
    <row r="485" spans="1:13" ht="20.100000000000001" customHeight="1" x14ac:dyDescent="0.25">
      <c r="A485" s="303"/>
      <c r="B485" s="679" t="s">
        <v>271</v>
      </c>
      <c r="C485" s="679"/>
      <c r="D485" s="679"/>
      <c r="E485" s="679"/>
      <c r="F485" s="679"/>
      <c r="G485" s="304" t="s">
        <v>270</v>
      </c>
      <c r="H485" s="662">
        <v>1</v>
      </c>
      <c r="I485" s="662"/>
      <c r="J485" s="662">
        <v>1</v>
      </c>
      <c r="K485" s="662"/>
      <c r="L485" s="187">
        <f>J485/H485*100</f>
        <v>100</v>
      </c>
      <c r="M485" s="13"/>
    </row>
    <row r="486" spans="1:13" ht="20.100000000000001" customHeight="1" x14ac:dyDescent="0.25">
      <c r="A486" s="292"/>
      <c r="B486" s="663" t="s">
        <v>108</v>
      </c>
      <c r="C486" s="664"/>
      <c r="D486" s="664"/>
      <c r="E486" s="664"/>
      <c r="F486" s="665"/>
      <c r="G486" s="295" t="s">
        <v>270</v>
      </c>
      <c r="H486" s="658">
        <v>1</v>
      </c>
      <c r="I486" s="659"/>
      <c r="J486" s="658">
        <v>1</v>
      </c>
      <c r="K486" s="659"/>
      <c r="L486" s="187">
        <f>J486/H486*100</f>
        <v>100</v>
      </c>
      <c r="M486" s="13"/>
    </row>
    <row r="487" spans="1:13" ht="20.100000000000001" customHeight="1" x14ac:dyDescent="0.25">
      <c r="A487" s="292"/>
      <c r="B487" s="663" t="s">
        <v>109</v>
      </c>
      <c r="C487" s="664"/>
      <c r="D487" s="664"/>
      <c r="E487" s="664"/>
      <c r="F487" s="665"/>
      <c r="G487" s="295" t="s">
        <v>270</v>
      </c>
      <c r="H487" s="658">
        <v>0</v>
      </c>
      <c r="I487" s="659"/>
      <c r="J487" s="658">
        <v>0</v>
      </c>
      <c r="K487" s="659"/>
      <c r="L487" s="187" t="s">
        <v>27</v>
      </c>
      <c r="M487" s="13"/>
    </row>
    <row r="488" spans="1:13" ht="20.100000000000001" customHeight="1" x14ac:dyDescent="0.25">
      <c r="A488" s="292"/>
      <c r="B488" s="663" t="s">
        <v>111</v>
      </c>
      <c r="C488" s="664"/>
      <c r="D488" s="664"/>
      <c r="E488" s="664"/>
      <c r="F488" s="665"/>
      <c r="G488" s="295" t="s">
        <v>270</v>
      </c>
      <c r="H488" s="658">
        <v>0</v>
      </c>
      <c r="I488" s="659"/>
      <c r="J488" s="658">
        <v>0</v>
      </c>
      <c r="K488" s="659"/>
      <c r="L488" s="187" t="s">
        <v>27</v>
      </c>
      <c r="M488" s="13"/>
    </row>
    <row r="489" spans="1:13" ht="20.100000000000001" customHeight="1" x14ac:dyDescent="0.25">
      <c r="A489" s="292"/>
      <c r="B489" s="666" t="s">
        <v>112</v>
      </c>
      <c r="C489" s="666"/>
      <c r="D489" s="666"/>
      <c r="E489" s="666"/>
      <c r="F489" s="666"/>
      <c r="G489" s="295" t="s">
        <v>270</v>
      </c>
      <c r="H489" s="603">
        <v>0</v>
      </c>
      <c r="I489" s="603"/>
      <c r="J489" s="603">
        <v>0</v>
      </c>
      <c r="K489" s="603"/>
      <c r="L489" s="187" t="s">
        <v>27</v>
      </c>
      <c r="M489" s="13"/>
    </row>
    <row r="490" spans="1:13" ht="20.100000000000001" customHeight="1" x14ac:dyDescent="0.25">
      <c r="A490" s="192" t="s">
        <v>14</v>
      </c>
      <c r="B490" s="679" t="s">
        <v>276</v>
      </c>
      <c r="C490" s="679"/>
      <c r="D490" s="679"/>
      <c r="E490" s="679"/>
      <c r="F490" s="679"/>
      <c r="G490" s="304" t="s">
        <v>270</v>
      </c>
      <c r="H490" s="662">
        <f>H491+H492+H493+H494</f>
        <v>0</v>
      </c>
      <c r="I490" s="662"/>
      <c r="J490" s="662">
        <f>J491+J492+J493+J494</f>
        <v>0</v>
      </c>
      <c r="K490" s="662"/>
      <c r="L490" s="187" t="s">
        <v>27</v>
      </c>
      <c r="M490" s="13"/>
    </row>
    <row r="491" spans="1:13" ht="20.100000000000001" customHeight="1" x14ac:dyDescent="0.25">
      <c r="A491" s="292"/>
      <c r="B491" s="666" t="s">
        <v>108</v>
      </c>
      <c r="C491" s="666"/>
      <c r="D491" s="666"/>
      <c r="E491" s="666"/>
      <c r="F491" s="666"/>
      <c r="G491" s="295" t="s">
        <v>270</v>
      </c>
      <c r="H491" s="603">
        <v>0</v>
      </c>
      <c r="I491" s="603"/>
      <c r="J491" s="603">
        <v>0</v>
      </c>
      <c r="K491" s="603"/>
      <c r="L491" s="187" t="s">
        <v>27</v>
      </c>
      <c r="M491" s="13"/>
    </row>
    <row r="492" spans="1:13" ht="20.100000000000001" customHeight="1" x14ac:dyDescent="0.25">
      <c r="A492" s="292"/>
      <c r="B492" s="663" t="s">
        <v>109</v>
      </c>
      <c r="C492" s="664"/>
      <c r="D492" s="664"/>
      <c r="E492" s="664"/>
      <c r="F492" s="665"/>
      <c r="G492" s="295" t="s">
        <v>270</v>
      </c>
      <c r="H492" s="603">
        <v>0</v>
      </c>
      <c r="I492" s="603"/>
      <c r="J492" s="603">
        <v>0</v>
      </c>
      <c r="K492" s="603"/>
      <c r="L492" s="187" t="s">
        <v>27</v>
      </c>
      <c r="M492" s="13"/>
    </row>
    <row r="493" spans="1:13" ht="20.100000000000001" customHeight="1" x14ac:dyDescent="0.25">
      <c r="A493" s="292"/>
      <c r="B493" s="663" t="s">
        <v>111</v>
      </c>
      <c r="C493" s="664"/>
      <c r="D493" s="664"/>
      <c r="E493" s="664"/>
      <c r="F493" s="665"/>
      <c r="G493" s="295" t="s">
        <v>270</v>
      </c>
      <c r="H493" s="603">
        <v>0</v>
      </c>
      <c r="I493" s="603"/>
      <c r="J493" s="603">
        <v>0</v>
      </c>
      <c r="K493" s="603"/>
      <c r="L493" s="187" t="s">
        <v>27</v>
      </c>
      <c r="M493" s="13"/>
    </row>
    <row r="494" spans="1:13" ht="20.100000000000001" customHeight="1" x14ac:dyDescent="0.25">
      <c r="A494" s="292"/>
      <c r="B494" s="663" t="s">
        <v>112</v>
      </c>
      <c r="C494" s="664"/>
      <c r="D494" s="664"/>
      <c r="E494" s="664"/>
      <c r="F494" s="665"/>
      <c r="G494" s="295" t="s">
        <v>270</v>
      </c>
      <c r="H494" s="603">
        <v>0</v>
      </c>
      <c r="I494" s="603"/>
      <c r="J494" s="603">
        <v>0</v>
      </c>
      <c r="K494" s="603"/>
      <c r="L494" s="187" t="s">
        <v>27</v>
      </c>
      <c r="M494" s="13"/>
    </row>
    <row r="495" spans="1:13" ht="20.100000000000001" customHeight="1" x14ac:dyDescent="0.25">
      <c r="A495" s="192" t="s">
        <v>16</v>
      </c>
      <c r="B495" s="667" t="s">
        <v>278</v>
      </c>
      <c r="C495" s="668"/>
      <c r="D495" s="668"/>
      <c r="E495" s="668"/>
      <c r="F495" s="669"/>
      <c r="G495" s="304" t="s">
        <v>270</v>
      </c>
      <c r="H495" s="660">
        <f>H496+H497+H498+H499</f>
        <v>0</v>
      </c>
      <c r="I495" s="661"/>
      <c r="J495" s="660">
        <f>J496+J497+J498+J499</f>
        <v>0</v>
      </c>
      <c r="K495" s="661"/>
      <c r="L495" s="187" t="s">
        <v>27</v>
      </c>
      <c r="M495" s="13"/>
    </row>
    <row r="496" spans="1:13" ht="20.100000000000001" customHeight="1" x14ac:dyDescent="0.25">
      <c r="A496" s="292"/>
      <c r="B496" s="663" t="s">
        <v>108</v>
      </c>
      <c r="C496" s="664"/>
      <c r="D496" s="664"/>
      <c r="E496" s="664"/>
      <c r="F496" s="665"/>
      <c r="G496" s="295" t="s">
        <v>270</v>
      </c>
      <c r="H496" s="658">
        <v>0</v>
      </c>
      <c r="I496" s="659"/>
      <c r="J496" s="658">
        <v>0</v>
      </c>
      <c r="K496" s="659"/>
      <c r="L496" s="187" t="s">
        <v>27</v>
      </c>
      <c r="M496" s="13"/>
    </row>
    <row r="497" spans="1:13" ht="20.100000000000001" customHeight="1" x14ac:dyDescent="0.25">
      <c r="A497" s="292"/>
      <c r="B497" s="663" t="s">
        <v>109</v>
      </c>
      <c r="C497" s="664"/>
      <c r="D497" s="664"/>
      <c r="E497" s="664"/>
      <c r="F497" s="665"/>
      <c r="G497" s="295" t="s">
        <v>270</v>
      </c>
      <c r="H497" s="658">
        <v>0</v>
      </c>
      <c r="I497" s="659"/>
      <c r="J497" s="658">
        <v>0</v>
      </c>
      <c r="K497" s="659"/>
      <c r="L497" s="187" t="s">
        <v>27</v>
      </c>
      <c r="M497" s="13"/>
    </row>
    <row r="498" spans="1:13" ht="20.100000000000001" customHeight="1" x14ac:dyDescent="0.25">
      <c r="A498" s="292"/>
      <c r="B498" s="663" t="s">
        <v>111</v>
      </c>
      <c r="C498" s="664"/>
      <c r="D498" s="664"/>
      <c r="E498" s="664"/>
      <c r="F498" s="665"/>
      <c r="G498" s="295" t="s">
        <v>270</v>
      </c>
      <c r="H498" s="658">
        <v>0</v>
      </c>
      <c r="I498" s="659"/>
      <c r="J498" s="658">
        <v>0</v>
      </c>
      <c r="K498" s="659"/>
      <c r="L498" s="187" t="s">
        <v>27</v>
      </c>
      <c r="M498" s="13"/>
    </row>
    <row r="499" spans="1:13" ht="20.100000000000001" customHeight="1" x14ac:dyDescent="0.25">
      <c r="A499" s="292"/>
      <c r="B499" s="663" t="s">
        <v>112</v>
      </c>
      <c r="C499" s="664"/>
      <c r="D499" s="664"/>
      <c r="E499" s="664"/>
      <c r="F499" s="665"/>
      <c r="G499" s="295" t="s">
        <v>270</v>
      </c>
      <c r="H499" s="658">
        <v>0</v>
      </c>
      <c r="I499" s="659"/>
      <c r="J499" s="658">
        <v>0</v>
      </c>
      <c r="K499" s="659"/>
      <c r="L499" s="187" t="s">
        <v>27</v>
      </c>
      <c r="M499" s="13"/>
    </row>
    <row r="500" spans="1:13" ht="21.75" customHeight="1" x14ac:dyDescent="0.25">
      <c r="A500" s="299">
        <v>2</v>
      </c>
      <c r="B500" s="678" t="s">
        <v>388</v>
      </c>
      <c r="C500" s="678"/>
      <c r="D500" s="678"/>
      <c r="E500" s="678"/>
      <c r="F500" s="678"/>
      <c r="G500" s="287" t="s">
        <v>270</v>
      </c>
      <c r="H500" s="677">
        <f>H501+H507+H512</f>
        <v>104</v>
      </c>
      <c r="I500" s="677"/>
      <c r="J500" s="677">
        <f>J501+J507+J512</f>
        <v>143</v>
      </c>
      <c r="K500" s="677"/>
      <c r="L500" s="188">
        <f>J500/H500*100</f>
        <v>137.5</v>
      </c>
      <c r="M500" s="13"/>
    </row>
    <row r="501" spans="1:13" ht="25.5" customHeight="1" x14ac:dyDescent="0.25">
      <c r="A501" s="192" t="s">
        <v>61</v>
      </c>
      <c r="B501" s="667" t="s">
        <v>462</v>
      </c>
      <c r="C501" s="668"/>
      <c r="D501" s="668"/>
      <c r="E501" s="668"/>
      <c r="F501" s="669"/>
      <c r="G501" s="304" t="s">
        <v>270</v>
      </c>
      <c r="H501" s="662">
        <v>6</v>
      </c>
      <c r="I501" s="662"/>
      <c r="J501" s="662">
        <v>5</v>
      </c>
      <c r="K501" s="662"/>
      <c r="L501" s="194">
        <f>J501/H501*100</f>
        <v>83.333333333333343</v>
      </c>
      <c r="M501" s="13"/>
    </row>
    <row r="502" spans="1:13" ht="23.25" customHeight="1" x14ac:dyDescent="0.25">
      <c r="A502" s="292"/>
      <c r="B502" s="667" t="s">
        <v>274</v>
      </c>
      <c r="C502" s="668"/>
      <c r="D502" s="668"/>
      <c r="E502" s="668"/>
      <c r="F502" s="669"/>
      <c r="G502" s="304" t="s">
        <v>270</v>
      </c>
      <c r="H502" s="660">
        <v>2</v>
      </c>
      <c r="I502" s="661"/>
      <c r="J502" s="660">
        <v>2</v>
      </c>
      <c r="K502" s="661"/>
      <c r="L502" s="186">
        <f>J502/H502*100</f>
        <v>100</v>
      </c>
      <c r="M502" s="13"/>
    </row>
    <row r="503" spans="1:13" ht="20.25" customHeight="1" x14ac:dyDescent="0.25">
      <c r="A503" s="292"/>
      <c r="B503" s="663" t="s">
        <v>108</v>
      </c>
      <c r="C503" s="664"/>
      <c r="D503" s="664"/>
      <c r="E503" s="664"/>
      <c r="F503" s="665"/>
      <c r="G503" s="295" t="s">
        <v>270</v>
      </c>
      <c r="H503" s="658">
        <v>2</v>
      </c>
      <c r="I503" s="659"/>
      <c r="J503" s="658">
        <v>2</v>
      </c>
      <c r="K503" s="659"/>
      <c r="L503" s="194">
        <f>J503/H503*100</f>
        <v>100</v>
      </c>
      <c r="M503" s="13"/>
    </row>
    <row r="504" spans="1:13" ht="20.25" customHeight="1" x14ac:dyDescent="0.25">
      <c r="A504" s="292"/>
      <c r="B504" s="663" t="s">
        <v>109</v>
      </c>
      <c r="C504" s="664"/>
      <c r="D504" s="664"/>
      <c r="E504" s="664"/>
      <c r="F504" s="665"/>
      <c r="G504" s="295" t="s">
        <v>270</v>
      </c>
      <c r="H504" s="658">
        <v>0</v>
      </c>
      <c r="I504" s="659"/>
      <c r="J504" s="658">
        <v>0</v>
      </c>
      <c r="K504" s="659"/>
      <c r="L504" s="187" t="s">
        <v>27</v>
      </c>
      <c r="M504" s="13"/>
    </row>
    <row r="505" spans="1:13" ht="20.25" customHeight="1" x14ac:dyDescent="0.25">
      <c r="A505" s="292"/>
      <c r="B505" s="663" t="s">
        <v>111</v>
      </c>
      <c r="C505" s="664"/>
      <c r="D505" s="664"/>
      <c r="E505" s="664"/>
      <c r="F505" s="665"/>
      <c r="G505" s="295" t="s">
        <v>270</v>
      </c>
      <c r="H505" s="658">
        <v>0</v>
      </c>
      <c r="I505" s="659"/>
      <c r="J505" s="658">
        <v>0</v>
      </c>
      <c r="K505" s="659"/>
      <c r="L505" s="187" t="s">
        <v>27</v>
      </c>
      <c r="M505" s="13"/>
    </row>
    <row r="506" spans="1:13" ht="20.25" customHeight="1" x14ac:dyDescent="0.25">
      <c r="A506" s="292"/>
      <c r="B506" s="666" t="s">
        <v>112</v>
      </c>
      <c r="C506" s="666"/>
      <c r="D506" s="666"/>
      <c r="E506" s="666"/>
      <c r="F506" s="666"/>
      <c r="G506" s="295" t="s">
        <v>270</v>
      </c>
      <c r="H506" s="603">
        <v>0</v>
      </c>
      <c r="I506" s="603"/>
      <c r="J506" s="603">
        <v>0</v>
      </c>
      <c r="K506" s="603"/>
      <c r="L506" s="187" t="s">
        <v>27</v>
      </c>
      <c r="M506" s="13"/>
    </row>
    <row r="507" spans="1:13" ht="17.25" customHeight="1" x14ac:dyDescent="0.25">
      <c r="A507" s="192" t="s">
        <v>62</v>
      </c>
      <c r="B507" s="667" t="s">
        <v>525</v>
      </c>
      <c r="C507" s="668"/>
      <c r="D507" s="668"/>
      <c r="E507" s="668"/>
      <c r="F507" s="669"/>
      <c r="G507" s="304" t="s">
        <v>270</v>
      </c>
      <c r="H507" s="660">
        <v>64</v>
      </c>
      <c r="I507" s="661"/>
      <c r="J507" s="660">
        <v>83</v>
      </c>
      <c r="K507" s="661"/>
      <c r="L507" s="186">
        <f>J507/H507*100</f>
        <v>129.6875</v>
      </c>
      <c r="M507" s="13"/>
    </row>
    <row r="508" spans="1:13" ht="18.75" customHeight="1" x14ac:dyDescent="0.25">
      <c r="A508" s="292"/>
      <c r="B508" s="663" t="s">
        <v>108</v>
      </c>
      <c r="C508" s="664"/>
      <c r="D508" s="664"/>
      <c r="E508" s="664"/>
      <c r="F508" s="665"/>
      <c r="G508" s="295" t="s">
        <v>270</v>
      </c>
      <c r="H508" s="603">
        <v>64</v>
      </c>
      <c r="I508" s="603"/>
      <c r="J508" s="603">
        <v>83</v>
      </c>
      <c r="K508" s="603"/>
      <c r="L508" s="187">
        <f>J508/H508*100</f>
        <v>129.6875</v>
      </c>
      <c r="M508" s="13"/>
    </row>
    <row r="509" spans="1:13" ht="19.5" customHeight="1" x14ac:dyDescent="0.25">
      <c r="A509" s="292"/>
      <c r="B509" s="663" t="s">
        <v>109</v>
      </c>
      <c r="C509" s="664"/>
      <c r="D509" s="664"/>
      <c r="E509" s="664"/>
      <c r="F509" s="665"/>
      <c r="G509" s="295" t="s">
        <v>270</v>
      </c>
      <c r="H509" s="603">
        <v>0</v>
      </c>
      <c r="I509" s="603"/>
      <c r="J509" s="603">
        <v>0</v>
      </c>
      <c r="K509" s="603"/>
      <c r="L509" s="187" t="s">
        <v>27</v>
      </c>
      <c r="M509" s="13"/>
    </row>
    <row r="510" spans="1:13" ht="23.25" customHeight="1" x14ac:dyDescent="0.25">
      <c r="A510" s="292"/>
      <c r="B510" s="663" t="s">
        <v>111</v>
      </c>
      <c r="C510" s="664"/>
      <c r="D510" s="664"/>
      <c r="E510" s="664"/>
      <c r="F510" s="665"/>
      <c r="G510" s="295" t="s">
        <v>270</v>
      </c>
      <c r="H510" s="603">
        <v>0</v>
      </c>
      <c r="I510" s="603"/>
      <c r="J510" s="603">
        <v>0</v>
      </c>
      <c r="K510" s="603"/>
      <c r="L510" s="187" t="s">
        <v>27</v>
      </c>
      <c r="M510" s="13"/>
    </row>
    <row r="511" spans="1:13" ht="21.75" customHeight="1" x14ac:dyDescent="0.25">
      <c r="A511" s="292"/>
      <c r="B511" s="663" t="s">
        <v>112</v>
      </c>
      <c r="C511" s="664"/>
      <c r="D511" s="664"/>
      <c r="E511" s="664"/>
      <c r="F511" s="665"/>
      <c r="G511" s="295" t="s">
        <v>270</v>
      </c>
      <c r="H511" s="603">
        <v>0</v>
      </c>
      <c r="I511" s="603"/>
      <c r="J511" s="603">
        <v>0</v>
      </c>
      <c r="K511" s="603"/>
      <c r="L511" s="187" t="s">
        <v>27</v>
      </c>
      <c r="M511" s="13"/>
    </row>
    <row r="512" spans="1:13" ht="21" customHeight="1" x14ac:dyDescent="0.25">
      <c r="A512" s="192" t="s">
        <v>75</v>
      </c>
      <c r="B512" s="667" t="s">
        <v>526</v>
      </c>
      <c r="C512" s="668"/>
      <c r="D512" s="668"/>
      <c r="E512" s="668"/>
      <c r="F512" s="669"/>
      <c r="G512" s="304" t="s">
        <v>270</v>
      </c>
      <c r="H512" s="660">
        <f>H513+H514+H515+H516</f>
        <v>34</v>
      </c>
      <c r="I512" s="661"/>
      <c r="J512" s="660">
        <f>J513+J514+J515+J516</f>
        <v>55</v>
      </c>
      <c r="K512" s="661"/>
      <c r="L512" s="186">
        <f>J512/H512*100</f>
        <v>161.76470588235296</v>
      </c>
      <c r="M512" s="13"/>
    </row>
    <row r="513" spans="1:21" ht="23.25" customHeight="1" x14ac:dyDescent="0.25">
      <c r="A513" s="292"/>
      <c r="B513" s="663" t="s">
        <v>108</v>
      </c>
      <c r="C513" s="664"/>
      <c r="D513" s="664"/>
      <c r="E513" s="664"/>
      <c r="F513" s="665"/>
      <c r="G513" s="295" t="s">
        <v>270</v>
      </c>
      <c r="H513" s="658">
        <v>34</v>
      </c>
      <c r="I513" s="659"/>
      <c r="J513" s="658">
        <v>55</v>
      </c>
      <c r="K513" s="659"/>
      <c r="L513" s="187">
        <f>J513/H513*100</f>
        <v>161.76470588235296</v>
      </c>
      <c r="M513" s="13"/>
      <c r="O513" s="850"/>
      <c r="P513" s="849"/>
      <c r="Q513" s="849"/>
      <c r="R513" s="849"/>
      <c r="S513" s="849"/>
      <c r="T513" s="849"/>
      <c r="U513" s="849"/>
    </row>
    <row r="514" spans="1:21" ht="22.5" customHeight="1" x14ac:dyDescent="0.25">
      <c r="A514" s="292"/>
      <c r="B514" s="663" t="s">
        <v>109</v>
      </c>
      <c r="C514" s="664"/>
      <c r="D514" s="664"/>
      <c r="E514" s="664"/>
      <c r="F514" s="665"/>
      <c r="G514" s="295" t="s">
        <v>270</v>
      </c>
      <c r="H514" s="658">
        <v>0</v>
      </c>
      <c r="I514" s="659"/>
      <c r="J514" s="658">
        <v>0</v>
      </c>
      <c r="K514" s="659"/>
      <c r="L514" s="187" t="s">
        <v>27</v>
      </c>
      <c r="M514" s="13"/>
      <c r="O514" s="849"/>
      <c r="P514" s="849"/>
      <c r="Q514" s="849"/>
      <c r="R514" s="849"/>
      <c r="S514" s="849"/>
      <c r="T514" s="849"/>
      <c r="U514" s="849"/>
    </row>
    <row r="515" spans="1:21" ht="22.5" customHeight="1" x14ac:dyDescent="0.25">
      <c r="A515" s="292"/>
      <c r="B515" s="663" t="s">
        <v>111</v>
      </c>
      <c r="C515" s="664"/>
      <c r="D515" s="664"/>
      <c r="E515" s="664"/>
      <c r="F515" s="665"/>
      <c r="G515" s="295" t="s">
        <v>270</v>
      </c>
      <c r="H515" s="658">
        <v>0</v>
      </c>
      <c r="I515" s="659"/>
      <c r="J515" s="658">
        <v>0</v>
      </c>
      <c r="K515" s="659"/>
      <c r="L515" s="187" t="s">
        <v>27</v>
      </c>
      <c r="M515" s="13"/>
      <c r="O515" s="849"/>
      <c r="P515" s="849"/>
      <c r="Q515" s="849"/>
      <c r="R515" s="849"/>
      <c r="S515" s="849"/>
      <c r="T515" s="849"/>
      <c r="U515" s="849"/>
    </row>
    <row r="516" spans="1:21" ht="32.25" customHeight="1" x14ac:dyDescent="0.25">
      <c r="A516" s="292"/>
      <c r="B516" s="663" t="s">
        <v>112</v>
      </c>
      <c r="C516" s="664"/>
      <c r="D516" s="664"/>
      <c r="E516" s="664"/>
      <c r="F516" s="665"/>
      <c r="G516" s="295" t="s">
        <v>270</v>
      </c>
      <c r="H516" s="658">
        <v>0</v>
      </c>
      <c r="I516" s="659"/>
      <c r="J516" s="658">
        <v>0</v>
      </c>
      <c r="K516" s="659"/>
      <c r="L516" s="187" t="s">
        <v>27</v>
      </c>
      <c r="M516" s="13"/>
      <c r="O516" s="849"/>
      <c r="P516" s="849"/>
      <c r="Q516" s="849"/>
      <c r="R516" s="849"/>
      <c r="S516" s="849"/>
      <c r="T516" s="849"/>
      <c r="U516" s="849"/>
    </row>
    <row r="517" spans="1:21" ht="29.25" customHeight="1" x14ac:dyDescent="0.2">
      <c r="A517" s="858" t="s">
        <v>609</v>
      </c>
      <c r="B517" s="539"/>
      <c r="C517" s="539"/>
      <c r="D517" s="539"/>
      <c r="E517" s="539"/>
      <c r="F517" s="539"/>
      <c r="G517" s="539"/>
      <c r="H517" s="539"/>
      <c r="I517" s="539"/>
      <c r="J517" s="539"/>
      <c r="K517" s="539"/>
      <c r="L517" s="539"/>
      <c r="M517" s="13"/>
      <c r="O517" s="849"/>
      <c r="P517" s="849"/>
      <c r="Q517" s="849"/>
      <c r="R517" s="849"/>
      <c r="S517" s="849"/>
      <c r="T517" s="849"/>
      <c r="U517" s="849"/>
    </row>
    <row r="518" spans="1:21" ht="19.5" customHeight="1" x14ac:dyDescent="0.2">
      <c r="A518" s="859" t="s">
        <v>646</v>
      </c>
      <c r="B518" s="541"/>
      <c r="C518" s="541"/>
      <c r="D518" s="541"/>
      <c r="E518" s="541"/>
      <c r="F518" s="541"/>
      <c r="G518" s="541"/>
      <c r="H518" s="541"/>
      <c r="I518" s="541"/>
      <c r="J518" s="541"/>
      <c r="K518" s="541"/>
      <c r="L518" s="541"/>
      <c r="M518" s="13"/>
      <c r="O518" s="849"/>
      <c r="P518" s="849"/>
      <c r="Q518" s="849"/>
      <c r="R518" s="849"/>
      <c r="S518" s="849"/>
      <c r="T518" s="849"/>
      <c r="U518" s="849"/>
    </row>
    <row r="519" spans="1:21" ht="19.5" customHeight="1" x14ac:dyDescent="0.2">
      <c r="A519" s="553" t="s">
        <v>670</v>
      </c>
      <c r="B519" s="554"/>
      <c r="C519" s="554"/>
      <c r="D519" s="554"/>
      <c r="E519" s="554"/>
      <c r="F519" s="554"/>
      <c r="G519" s="554"/>
      <c r="H519" s="554"/>
      <c r="I519" s="554"/>
      <c r="J519" s="554"/>
      <c r="K519" s="554"/>
      <c r="L519" s="554"/>
      <c r="M519" s="13"/>
      <c r="O519" s="849"/>
      <c r="P519" s="849"/>
      <c r="Q519" s="849"/>
      <c r="R519" s="849"/>
      <c r="S519" s="849"/>
      <c r="T519" s="849"/>
      <c r="U519" s="849"/>
    </row>
    <row r="520" spans="1:21" ht="18.75" customHeight="1" x14ac:dyDescent="0.2">
      <c r="A520" s="553" t="s">
        <v>669</v>
      </c>
      <c r="B520" s="554"/>
      <c r="C520" s="554"/>
      <c r="D520" s="554"/>
      <c r="E520" s="554"/>
      <c r="F520" s="554"/>
      <c r="G520" s="554"/>
      <c r="H520" s="554"/>
      <c r="I520" s="554"/>
      <c r="J520" s="554"/>
      <c r="K520" s="554"/>
      <c r="L520" s="554"/>
      <c r="M520" s="13"/>
      <c r="O520" s="849"/>
      <c r="P520" s="849"/>
      <c r="Q520" s="849"/>
      <c r="R520" s="849"/>
      <c r="S520" s="849"/>
      <c r="T520" s="849"/>
      <c r="U520" s="849"/>
    </row>
    <row r="521" spans="1:21" ht="18.75" customHeight="1" x14ac:dyDescent="0.2">
      <c r="A521" s="532"/>
      <c r="B521" s="533"/>
      <c r="C521" s="533"/>
      <c r="D521" s="533"/>
      <c r="E521" s="533"/>
      <c r="F521" s="533"/>
      <c r="G521" s="533"/>
      <c r="H521" s="533"/>
      <c r="I521" s="533"/>
      <c r="J521" s="533"/>
      <c r="K521" s="533"/>
      <c r="L521" s="533"/>
      <c r="M521" s="13"/>
      <c r="O521" s="849"/>
      <c r="P521" s="849"/>
      <c r="Q521" s="849"/>
      <c r="R521" s="849"/>
      <c r="S521" s="849"/>
      <c r="T521" s="849"/>
      <c r="U521" s="849"/>
    </row>
    <row r="522" spans="1:21" ht="33" customHeight="1" x14ac:dyDescent="0.2">
      <c r="A522" s="460" t="s">
        <v>7</v>
      </c>
      <c r="B522" s="555" t="s">
        <v>20</v>
      </c>
      <c r="C522" s="555"/>
      <c r="D522" s="555"/>
      <c r="E522" s="555"/>
      <c r="F522" s="555"/>
      <c r="G522" s="463" t="s">
        <v>9</v>
      </c>
      <c r="H522" s="556" t="s">
        <v>523</v>
      </c>
      <c r="I522" s="557"/>
      <c r="J522" s="556" t="s">
        <v>524</v>
      </c>
      <c r="K522" s="557"/>
      <c r="L522" s="460" t="s">
        <v>21</v>
      </c>
      <c r="M522" s="13"/>
      <c r="O522" s="849"/>
      <c r="P522" s="849"/>
      <c r="Q522" s="849"/>
      <c r="R522" s="849"/>
      <c r="S522" s="849"/>
      <c r="T522" s="849"/>
      <c r="U522" s="849"/>
    </row>
    <row r="523" spans="1:21" ht="20.100000000000001" customHeight="1" x14ac:dyDescent="0.25">
      <c r="A523" s="299">
        <v>3</v>
      </c>
      <c r="B523" s="855" t="s">
        <v>479</v>
      </c>
      <c r="C523" s="856"/>
      <c r="D523" s="856"/>
      <c r="E523" s="856"/>
      <c r="F523" s="857"/>
      <c r="G523" s="299" t="s">
        <v>270</v>
      </c>
      <c r="H523" s="851">
        <f>SUM(H524:I527)</f>
        <v>120691</v>
      </c>
      <c r="I523" s="852"/>
      <c r="J523" s="851">
        <f>SUM(J524:K527)</f>
        <v>121037</v>
      </c>
      <c r="K523" s="852"/>
      <c r="L523" s="188">
        <f>J523/H523*100</f>
        <v>100.28668251982336</v>
      </c>
      <c r="M523" s="13"/>
      <c r="O523" s="849"/>
      <c r="P523" s="849"/>
      <c r="Q523" s="849"/>
      <c r="R523" s="849"/>
      <c r="S523" s="849"/>
      <c r="T523" s="849"/>
      <c r="U523" s="849"/>
    </row>
    <row r="524" spans="1:21" ht="20.100000000000001" customHeight="1" x14ac:dyDescent="0.25">
      <c r="A524" s="145"/>
      <c r="B524" s="666" t="s">
        <v>108</v>
      </c>
      <c r="C524" s="666"/>
      <c r="D524" s="666"/>
      <c r="E524" s="666"/>
      <c r="F524" s="666"/>
      <c r="G524" s="295" t="s">
        <v>270</v>
      </c>
      <c r="H524" s="603">
        <v>5</v>
      </c>
      <c r="I524" s="603"/>
      <c r="J524" s="603">
        <v>0</v>
      </c>
      <c r="K524" s="603"/>
      <c r="L524" s="188">
        <f t="shared" ref="L524" si="21">J524/H524*100</f>
        <v>0</v>
      </c>
      <c r="M524" s="13"/>
      <c r="O524" s="849"/>
      <c r="P524" s="849"/>
      <c r="Q524" s="849"/>
      <c r="R524" s="849"/>
      <c r="S524" s="849"/>
      <c r="T524" s="849"/>
      <c r="U524" s="849"/>
    </row>
    <row r="525" spans="1:21" ht="20.100000000000001" customHeight="1" x14ac:dyDescent="0.25">
      <c r="A525" s="193"/>
      <c r="B525" s="666" t="s">
        <v>109</v>
      </c>
      <c r="C525" s="666"/>
      <c r="D525" s="666"/>
      <c r="E525" s="666"/>
      <c r="F525" s="666"/>
      <c r="G525" s="295" t="s">
        <v>270</v>
      </c>
      <c r="H525" s="853">
        <v>0</v>
      </c>
      <c r="I525" s="853"/>
      <c r="J525" s="853">
        <v>0</v>
      </c>
      <c r="K525" s="853"/>
      <c r="L525" s="188" t="s">
        <v>27</v>
      </c>
      <c r="M525" s="13"/>
      <c r="O525" s="849"/>
      <c r="P525" s="849"/>
      <c r="Q525" s="849"/>
      <c r="R525" s="849"/>
      <c r="S525" s="849"/>
      <c r="T525" s="849"/>
      <c r="U525" s="849"/>
    </row>
    <row r="526" spans="1:21" ht="20.100000000000001" customHeight="1" x14ac:dyDescent="0.25">
      <c r="A526" s="193"/>
      <c r="B526" s="666" t="s">
        <v>111</v>
      </c>
      <c r="C526" s="666"/>
      <c r="D526" s="666"/>
      <c r="E526" s="666"/>
      <c r="F526" s="666"/>
      <c r="G526" s="295" t="s">
        <v>270</v>
      </c>
      <c r="H526" s="853">
        <v>4105</v>
      </c>
      <c r="I526" s="853"/>
      <c r="J526" s="853">
        <v>4148</v>
      </c>
      <c r="K526" s="853"/>
      <c r="L526" s="188">
        <f>J526/4361*100</f>
        <v>95.115799128640219</v>
      </c>
      <c r="M526" s="13"/>
      <c r="O526" s="849"/>
      <c r="P526" s="849"/>
      <c r="Q526" s="849"/>
      <c r="R526" s="849"/>
      <c r="S526" s="849"/>
      <c r="T526" s="849"/>
      <c r="U526" s="849"/>
    </row>
    <row r="527" spans="1:21" ht="22.5" customHeight="1" x14ac:dyDescent="0.25">
      <c r="A527" s="193"/>
      <c r="B527" s="666" t="s">
        <v>112</v>
      </c>
      <c r="C527" s="666"/>
      <c r="D527" s="666"/>
      <c r="E527" s="666"/>
      <c r="F527" s="666"/>
      <c r="G527" s="295" t="s">
        <v>270</v>
      </c>
      <c r="H527" s="853">
        <v>116581</v>
      </c>
      <c r="I527" s="853"/>
      <c r="J527" s="853">
        <v>116889</v>
      </c>
      <c r="K527" s="853"/>
      <c r="L527" s="188">
        <f>J527/H527*100</f>
        <v>100.26419399387549</v>
      </c>
      <c r="M527" s="13"/>
      <c r="O527" s="290"/>
      <c r="P527" s="290"/>
      <c r="Q527" s="290"/>
      <c r="R527" s="290"/>
      <c r="S527" s="290"/>
      <c r="T527" s="290"/>
      <c r="U527" s="290"/>
    </row>
    <row r="528" spans="1:21" s="39" customFormat="1" ht="42" customHeight="1" x14ac:dyDescent="0.2">
      <c r="A528" s="651" t="s">
        <v>106</v>
      </c>
      <c r="B528" s="652"/>
      <c r="C528" s="652"/>
      <c r="D528" s="652"/>
      <c r="E528" s="652"/>
      <c r="F528" s="652"/>
      <c r="G528" s="652"/>
      <c r="H528" s="652"/>
      <c r="I528" s="652"/>
      <c r="J528" s="652"/>
      <c r="K528" s="652"/>
      <c r="L528" s="653"/>
    </row>
    <row r="529" spans="1:15" s="39" customFormat="1" ht="20.100000000000001" customHeight="1" x14ac:dyDescent="0.2">
      <c r="A529" s="445" t="s">
        <v>7</v>
      </c>
      <c r="B529" s="699" t="s">
        <v>20</v>
      </c>
      <c r="C529" s="699"/>
      <c r="D529" s="699"/>
      <c r="E529" s="699"/>
      <c r="F529" s="605" t="s">
        <v>9</v>
      </c>
      <c r="G529" s="605"/>
      <c r="H529" s="600" t="s">
        <v>534</v>
      </c>
      <c r="I529" s="600"/>
      <c r="J529" s="600" t="s">
        <v>535</v>
      </c>
      <c r="K529" s="600"/>
      <c r="L529" s="446" t="s">
        <v>21</v>
      </c>
      <c r="N529" s="76"/>
      <c r="O529" s="41"/>
    </row>
    <row r="530" spans="1:15" s="39" customFormat="1" ht="20.100000000000001" customHeight="1" x14ac:dyDescent="0.25">
      <c r="A530" s="346"/>
      <c r="B530" s="854" t="s">
        <v>538</v>
      </c>
      <c r="C530" s="854"/>
      <c r="D530" s="854"/>
      <c r="E530" s="854"/>
      <c r="F530" s="656" t="s">
        <v>92</v>
      </c>
      <c r="G530" s="656"/>
      <c r="H530" s="635">
        <v>39</v>
      </c>
      <c r="I530" s="635"/>
      <c r="J530" s="635">
        <f ca="1">J532+J565+J632+J635+J638+J641+J666</f>
        <v>51</v>
      </c>
      <c r="K530" s="635"/>
      <c r="L530" s="351">
        <f ca="1">J530/H530*100</f>
        <v>97.435897435897431</v>
      </c>
      <c r="N530" s="76"/>
      <c r="O530" s="77"/>
    </row>
    <row r="531" spans="1:15" ht="20.25" customHeight="1" x14ac:dyDescent="0.2">
      <c r="A531" s="346"/>
      <c r="B531" s="699" t="s">
        <v>107</v>
      </c>
      <c r="C531" s="699"/>
      <c r="D531" s="699"/>
      <c r="E531" s="699"/>
      <c r="F531" s="699"/>
      <c r="G531" s="699"/>
      <c r="H531" s="699"/>
      <c r="I531" s="699"/>
      <c r="J531" s="699"/>
      <c r="K531" s="699"/>
      <c r="L531" s="699"/>
      <c r="N531" s="76"/>
      <c r="O531" s="77"/>
    </row>
    <row r="532" spans="1:15" s="39" customFormat="1" ht="33.75" customHeight="1" x14ac:dyDescent="0.25">
      <c r="A532" s="342">
        <v>1</v>
      </c>
      <c r="B532" s="606" t="s">
        <v>643</v>
      </c>
      <c r="C532" s="606"/>
      <c r="D532" s="606"/>
      <c r="E532" s="606"/>
      <c r="F532" s="656" t="s">
        <v>92</v>
      </c>
      <c r="G532" s="656"/>
      <c r="H532" s="629">
        <f>H533+H534+H535+H536</f>
        <v>10</v>
      </c>
      <c r="I532" s="629"/>
      <c r="J532" s="629">
        <f>J533+J534+J535+J536</f>
        <v>9</v>
      </c>
      <c r="K532" s="629"/>
      <c r="L532" s="351">
        <f>J532/H532*100</f>
        <v>90</v>
      </c>
      <c r="N532" s="76"/>
      <c r="O532" s="77"/>
    </row>
    <row r="533" spans="1:15" s="39" customFormat="1" ht="20.100000000000001" customHeight="1" x14ac:dyDescent="0.25">
      <c r="A533" s="352"/>
      <c r="B533" s="623" t="s">
        <v>108</v>
      </c>
      <c r="C533" s="623"/>
      <c r="D533" s="623"/>
      <c r="E533" s="623"/>
      <c r="F533" s="883" t="s">
        <v>92</v>
      </c>
      <c r="G533" s="883"/>
      <c r="H533" s="623">
        <v>6</v>
      </c>
      <c r="I533" s="623"/>
      <c r="J533" s="623">
        <v>6</v>
      </c>
      <c r="K533" s="623"/>
      <c r="L533" s="301">
        <f>J533/H533*100</f>
        <v>100</v>
      </c>
      <c r="N533" s="76"/>
      <c r="O533" s="77"/>
    </row>
    <row r="534" spans="1:15" s="39" customFormat="1" ht="20.25" customHeight="1" x14ac:dyDescent="0.25">
      <c r="A534" s="352"/>
      <c r="B534" s="623" t="s">
        <v>109</v>
      </c>
      <c r="C534" s="623"/>
      <c r="D534" s="623"/>
      <c r="E534" s="623"/>
      <c r="F534" s="883" t="s">
        <v>92</v>
      </c>
      <c r="G534" s="883"/>
      <c r="H534" s="623">
        <v>0</v>
      </c>
      <c r="I534" s="623"/>
      <c r="J534" s="623">
        <v>0</v>
      </c>
      <c r="K534" s="623"/>
      <c r="L534" s="301" t="s">
        <v>27</v>
      </c>
    </row>
    <row r="535" spans="1:15" s="13" customFormat="1" ht="19.5" customHeight="1" x14ac:dyDescent="0.25">
      <c r="A535" s="352"/>
      <c r="B535" s="623" t="s">
        <v>111</v>
      </c>
      <c r="C535" s="623"/>
      <c r="D535" s="623"/>
      <c r="E535" s="623"/>
      <c r="F535" s="883" t="s">
        <v>92</v>
      </c>
      <c r="G535" s="883"/>
      <c r="H535" s="623">
        <v>3</v>
      </c>
      <c r="I535" s="623"/>
      <c r="J535" s="623">
        <v>3</v>
      </c>
      <c r="K535" s="623"/>
      <c r="L535" s="301">
        <f t="shared" ref="L535:L542" si="22">J535/H535*100</f>
        <v>100</v>
      </c>
    </row>
    <row r="536" spans="1:15" s="13" customFormat="1" ht="19.5" customHeight="1" x14ac:dyDescent="0.25">
      <c r="A536" s="352"/>
      <c r="B536" s="623" t="s">
        <v>473</v>
      </c>
      <c r="C536" s="623"/>
      <c r="D536" s="623"/>
      <c r="E536" s="623"/>
      <c r="F536" s="883" t="s">
        <v>92</v>
      </c>
      <c r="G536" s="883"/>
      <c r="H536" s="623">
        <v>1</v>
      </c>
      <c r="I536" s="623"/>
      <c r="J536" s="623">
        <v>0</v>
      </c>
      <c r="K536" s="623"/>
      <c r="L536" s="301" t="s">
        <v>27</v>
      </c>
    </row>
    <row r="537" spans="1:15" s="13" customFormat="1" ht="21.75" customHeight="1" x14ac:dyDescent="0.25">
      <c r="A537" s="342">
        <v>2</v>
      </c>
      <c r="B537" s="606" t="s">
        <v>474</v>
      </c>
      <c r="C537" s="606"/>
      <c r="D537" s="606"/>
      <c r="E537" s="606"/>
      <c r="F537" s="627" t="s">
        <v>110</v>
      </c>
      <c r="G537" s="627"/>
      <c r="H537" s="635">
        <v>2347</v>
      </c>
      <c r="I537" s="635"/>
      <c r="J537" s="635">
        <v>2309</v>
      </c>
      <c r="K537" s="635"/>
      <c r="L537" s="351">
        <f t="shared" si="22"/>
        <v>98.380911802300801</v>
      </c>
    </row>
    <row r="538" spans="1:15" s="13" customFormat="1" ht="33.75" customHeight="1" x14ac:dyDescent="0.25">
      <c r="A538" s="342">
        <v>3</v>
      </c>
      <c r="B538" s="606" t="s">
        <v>644</v>
      </c>
      <c r="C538" s="606"/>
      <c r="D538" s="606"/>
      <c r="E538" s="606"/>
      <c r="F538" s="627" t="s">
        <v>23</v>
      </c>
      <c r="G538" s="627"/>
      <c r="H538" s="635">
        <f>H539+H540+H541+H542</f>
        <v>1982</v>
      </c>
      <c r="I538" s="635"/>
      <c r="J538" s="635">
        <f>J539+J540+J541+J542</f>
        <v>1838</v>
      </c>
      <c r="K538" s="635"/>
      <c r="L538" s="351">
        <f t="shared" si="22"/>
        <v>92.734611503531781</v>
      </c>
    </row>
    <row r="539" spans="1:15" s="13" customFormat="1" ht="20.100000000000001" customHeight="1" x14ac:dyDescent="0.25">
      <c r="A539" s="352"/>
      <c r="B539" s="623" t="s">
        <v>108</v>
      </c>
      <c r="C539" s="623"/>
      <c r="D539" s="623"/>
      <c r="E539" s="623"/>
      <c r="F539" s="633" t="s">
        <v>23</v>
      </c>
      <c r="G539" s="633"/>
      <c r="H539" s="569">
        <v>1363</v>
      </c>
      <c r="I539" s="569"/>
      <c r="J539" s="569">
        <v>1269</v>
      </c>
      <c r="K539" s="569"/>
      <c r="L539" s="301">
        <f t="shared" si="22"/>
        <v>93.103448275862064</v>
      </c>
    </row>
    <row r="540" spans="1:15" s="13" customFormat="1" ht="20.100000000000001" customHeight="1" x14ac:dyDescent="0.25">
      <c r="A540" s="352"/>
      <c r="B540" s="558" t="s">
        <v>109</v>
      </c>
      <c r="C540" s="559"/>
      <c r="D540" s="559"/>
      <c r="E540" s="560"/>
      <c r="F540" s="633" t="s">
        <v>23</v>
      </c>
      <c r="G540" s="633"/>
      <c r="H540" s="623">
        <v>12</v>
      </c>
      <c r="I540" s="623"/>
      <c r="J540" s="623">
        <v>11</v>
      </c>
      <c r="K540" s="623"/>
      <c r="L540" s="301">
        <f>J540/H540*100</f>
        <v>91.666666666666657</v>
      </c>
    </row>
    <row r="541" spans="1:15" s="13" customFormat="1" ht="20.100000000000001" customHeight="1" x14ac:dyDescent="0.25">
      <c r="A541" s="352"/>
      <c r="B541" s="558" t="s">
        <v>561</v>
      </c>
      <c r="C541" s="559"/>
      <c r="D541" s="559"/>
      <c r="E541" s="560"/>
      <c r="F541" s="591" t="s">
        <v>23</v>
      </c>
      <c r="G541" s="592"/>
      <c r="H541" s="558">
        <v>446</v>
      </c>
      <c r="I541" s="559"/>
      <c r="J541" s="558">
        <v>405</v>
      </c>
      <c r="K541" s="559"/>
      <c r="L541" s="362">
        <f t="shared" si="22"/>
        <v>90.807174887892373</v>
      </c>
    </row>
    <row r="542" spans="1:15" s="13" customFormat="1" ht="20.100000000000001" customHeight="1" x14ac:dyDescent="0.25">
      <c r="A542" s="352"/>
      <c r="B542" s="558" t="s">
        <v>112</v>
      </c>
      <c r="C542" s="559"/>
      <c r="D542" s="559"/>
      <c r="E542" s="560"/>
      <c r="F542" s="591" t="s">
        <v>23</v>
      </c>
      <c r="G542" s="592"/>
      <c r="H542" s="558">
        <v>161</v>
      </c>
      <c r="I542" s="559"/>
      <c r="J542" s="558">
        <v>153</v>
      </c>
      <c r="K542" s="559"/>
      <c r="L542" s="301">
        <f t="shared" si="22"/>
        <v>95.031055900621126</v>
      </c>
    </row>
    <row r="543" spans="1:15" s="13" customFormat="1" ht="20.100000000000001" customHeight="1" x14ac:dyDescent="0.25">
      <c r="A543" s="342">
        <v>4</v>
      </c>
      <c r="B543" s="671" t="s">
        <v>113</v>
      </c>
      <c r="C543" s="672"/>
      <c r="D543" s="672"/>
      <c r="E543" s="673"/>
      <c r="F543" s="656"/>
      <c r="G543" s="656"/>
      <c r="H543" s="640"/>
      <c r="I543" s="657"/>
      <c r="J543" s="640"/>
      <c r="K543" s="657"/>
      <c r="L543" s="302"/>
    </row>
    <row r="544" spans="1:15" s="13" customFormat="1" ht="20.100000000000001" customHeight="1" x14ac:dyDescent="0.25">
      <c r="A544" s="352"/>
      <c r="B544" s="558" t="s">
        <v>543</v>
      </c>
      <c r="C544" s="559"/>
      <c r="D544" s="559"/>
      <c r="E544" s="560"/>
      <c r="F544" s="591" t="s">
        <v>23</v>
      </c>
      <c r="G544" s="592"/>
      <c r="H544" s="558" t="s">
        <v>114</v>
      </c>
      <c r="I544" s="559"/>
      <c r="J544" s="558" t="s">
        <v>536</v>
      </c>
      <c r="K544" s="559"/>
      <c r="L544" s="301" t="s">
        <v>539</v>
      </c>
    </row>
    <row r="545" spans="1:12" s="13" customFormat="1" ht="20.100000000000001" customHeight="1" x14ac:dyDescent="0.25">
      <c r="A545" s="352"/>
      <c r="B545" s="558" t="s">
        <v>116</v>
      </c>
      <c r="C545" s="559"/>
      <c r="D545" s="559"/>
      <c r="E545" s="560"/>
      <c r="F545" s="591" t="s">
        <v>23</v>
      </c>
      <c r="G545" s="592"/>
      <c r="H545" s="558" t="s">
        <v>469</v>
      </c>
      <c r="I545" s="559"/>
      <c r="J545" s="558" t="s">
        <v>642</v>
      </c>
      <c r="K545" s="559"/>
      <c r="L545" s="301" t="s">
        <v>540</v>
      </c>
    </row>
    <row r="546" spans="1:12" s="13" customFormat="1" ht="20.100000000000001" customHeight="1" x14ac:dyDescent="0.25">
      <c r="A546" s="352"/>
      <c r="B546" s="558" t="s">
        <v>494</v>
      </c>
      <c r="C546" s="559"/>
      <c r="D546" s="559"/>
      <c r="E546" s="560"/>
      <c r="F546" s="591" t="s">
        <v>23</v>
      </c>
      <c r="G546" s="592"/>
      <c r="H546" s="558" t="s">
        <v>472</v>
      </c>
      <c r="I546" s="559"/>
      <c r="J546" s="616" t="s">
        <v>117</v>
      </c>
      <c r="K546" s="617"/>
      <c r="L546" s="301" t="s">
        <v>541</v>
      </c>
    </row>
    <row r="547" spans="1:12" s="13" customFormat="1" ht="21" customHeight="1" x14ac:dyDescent="0.25">
      <c r="A547" s="352"/>
      <c r="B547" s="558" t="s">
        <v>545</v>
      </c>
      <c r="C547" s="559"/>
      <c r="D547" s="559"/>
      <c r="E547" s="560"/>
      <c r="F547" s="591" t="s">
        <v>23</v>
      </c>
      <c r="G547" s="592"/>
      <c r="H547" s="558" t="s">
        <v>117</v>
      </c>
      <c r="I547" s="559"/>
      <c r="J547" s="616" t="s">
        <v>537</v>
      </c>
      <c r="K547" s="617"/>
      <c r="L547" s="358" t="s">
        <v>542</v>
      </c>
    </row>
    <row r="548" spans="1:12" s="13" customFormat="1" ht="34.5" customHeight="1" x14ac:dyDescent="0.25">
      <c r="A548" s="342">
        <v>5</v>
      </c>
      <c r="B548" s="671" t="s">
        <v>118</v>
      </c>
      <c r="C548" s="672"/>
      <c r="D548" s="672"/>
      <c r="E548" s="673"/>
      <c r="F548" s="654" t="s">
        <v>23</v>
      </c>
      <c r="G548" s="655"/>
      <c r="H548" s="647">
        <f>H549+H550</f>
        <v>276</v>
      </c>
      <c r="I548" s="648"/>
      <c r="J548" s="647">
        <f>J549+J550</f>
        <v>276</v>
      </c>
      <c r="K548" s="648"/>
      <c r="L548" s="351">
        <f>J548/H548*100</f>
        <v>100</v>
      </c>
    </row>
    <row r="549" spans="1:12" s="13" customFormat="1" ht="20.100000000000001" customHeight="1" x14ac:dyDescent="0.25">
      <c r="A549" s="352"/>
      <c r="B549" s="558" t="s">
        <v>423</v>
      </c>
      <c r="C549" s="559"/>
      <c r="D549" s="559"/>
      <c r="E549" s="560"/>
      <c r="F549" s="591" t="s">
        <v>23</v>
      </c>
      <c r="G549" s="592"/>
      <c r="H549" s="558">
        <v>276</v>
      </c>
      <c r="I549" s="559"/>
      <c r="J549" s="558">
        <v>276</v>
      </c>
      <c r="K549" s="559"/>
      <c r="L549" s="301">
        <f>J549/H549*100</f>
        <v>100</v>
      </c>
    </row>
    <row r="550" spans="1:12" s="13" customFormat="1" ht="20.100000000000001" customHeight="1" x14ac:dyDescent="0.25">
      <c r="A550" s="352"/>
      <c r="B550" s="558" t="s">
        <v>119</v>
      </c>
      <c r="C550" s="559"/>
      <c r="D550" s="559"/>
      <c r="E550" s="560"/>
      <c r="F550" s="591" t="s">
        <v>23</v>
      </c>
      <c r="G550" s="592"/>
      <c r="H550" s="558">
        <v>0</v>
      </c>
      <c r="I550" s="559"/>
      <c r="J550" s="558">
        <v>0</v>
      </c>
      <c r="K550" s="559"/>
      <c r="L550" s="301" t="s">
        <v>27</v>
      </c>
    </row>
    <row r="551" spans="1:12" s="13" customFormat="1" ht="20.100000000000001" customHeight="1" x14ac:dyDescent="0.25">
      <c r="A551" s="342">
        <v>6</v>
      </c>
      <c r="B551" s="671" t="s">
        <v>424</v>
      </c>
      <c r="C551" s="672"/>
      <c r="D551" s="672"/>
      <c r="E551" s="673"/>
      <c r="F551" s="654" t="s">
        <v>120</v>
      </c>
      <c r="G551" s="655"/>
      <c r="H551" s="647">
        <f>H552+H553+H554+H555</f>
        <v>24</v>
      </c>
      <c r="I551" s="648"/>
      <c r="J551" s="647">
        <f>J552+J553+J554+J555</f>
        <v>23</v>
      </c>
      <c r="K551" s="648"/>
      <c r="L551" s="351">
        <f>J551/H551*100</f>
        <v>95.833333333333343</v>
      </c>
    </row>
    <row r="552" spans="1:12" s="13" customFormat="1" ht="19.5" customHeight="1" x14ac:dyDescent="0.25">
      <c r="A552" s="352"/>
      <c r="B552" s="558" t="s">
        <v>108</v>
      </c>
      <c r="C552" s="559"/>
      <c r="D552" s="559"/>
      <c r="E552" s="560"/>
      <c r="F552" s="591" t="s">
        <v>120</v>
      </c>
      <c r="G552" s="592"/>
      <c r="H552" s="558">
        <v>18</v>
      </c>
      <c r="I552" s="559"/>
      <c r="J552" s="558">
        <v>18</v>
      </c>
      <c r="K552" s="559"/>
      <c r="L552" s="301">
        <f t="shared" ref="L552:L562" si="23">J552/H552*100</f>
        <v>100</v>
      </c>
    </row>
    <row r="553" spans="1:12" s="13" customFormat="1" ht="20.100000000000001" customHeight="1" x14ac:dyDescent="0.25">
      <c r="A553" s="352"/>
      <c r="B553" s="558" t="s">
        <v>109</v>
      </c>
      <c r="C553" s="559"/>
      <c r="D553" s="559"/>
      <c r="E553" s="560"/>
      <c r="F553" s="591" t="s">
        <v>120</v>
      </c>
      <c r="G553" s="592"/>
      <c r="H553" s="558">
        <v>0</v>
      </c>
      <c r="I553" s="559"/>
      <c r="J553" s="558">
        <v>0</v>
      </c>
      <c r="K553" s="559"/>
      <c r="L553" s="301" t="s">
        <v>27</v>
      </c>
    </row>
    <row r="554" spans="1:12" s="13" customFormat="1" ht="20.100000000000001" customHeight="1" x14ac:dyDescent="0.25">
      <c r="A554" s="352"/>
      <c r="B554" s="558" t="s">
        <v>546</v>
      </c>
      <c r="C554" s="559"/>
      <c r="D554" s="559"/>
      <c r="E554" s="560"/>
      <c r="F554" s="591" t="s">
        <v>120</v>
      </c>
      <c r="G554" s="592"/>
      <c r="H554" s="558">
        <v>5</v>
      </c>
      <c r="I554" s="559"/>
      <c r="J554" s="558">
        <v>4</v>
      </c>
      <c r="K554" s="559"/>
      <c r="L554" s="401">
        <f>J554/H554*100</f>
        <v>80</v>
      </c>
    </row>
    <row r="555" spans="1:12" s="13" customFormat="1" ht="21" customHeight="1" x14ac:dyDescent="0.25">
      <c r="A555" s="352"/>
      <c r="B555" s="558" t="s">
        <v>112</v>
      </c>
      <c r="C555" s="559"/>
      <c r="D555" s="559"/>
      <c r="E555" s="560"/>
      <c r="F555" s="591" t="s">
        <v>120</v>
      </c>
      <c r="G555" s="592"/>
      <c r="H555" s="558">
        <v>1</v>
      </c>
      <c r="I555" s="559"/>
      <c r="J555" s="558">
        <v>1</v>
      </c>
      <c r="K555" s="559"/>
      <c r="L555" s="301">
        <f t="shared" si="23"/>
        <v>100</v>
      </c>
    </row>
    <row r="556" spans="1:12" s="13" customFormat="1" ht="20.100000000000001" customHeight="1" x14ac:dyDescent="0.25">
      <c r="A556" s="342">
        <v>7</v>
      </c>
      <c r="B556" s="671" t="s">
        <v>426</v>
      </c>
      <c r="C556" s="672"/>
      <c r="D556" s="672"/>
      <c r="E556" s="673"/>
      <c r="F556" s="654" t="s">
        <v>120</v>
      </c>
      <c r="G556" s="655"/>
      <c r="H556" s="647">
        <f>H557+H558+H559+H560</f>
        <v>96</v>
      </c>
      <c r="I556" s="650"/>
      <c r="J556" s="647">
        <f>J557+J558+J559+J560</f>
        <v>96</v>
      </c>
      <c r="K556" s="650"/>
      <c r="L556" s="351">
        <f t="shared" si="23"/>
        <v>100</v>
      </c>
    </row>
    <row r="557" spans="1:12" s="13" customFormat="1" ht="20.100000000000001" customHeight="1" x14ac:dyDescent="0.25">
      <c r="A557" s="352"/>
      <c r="B557" s="558" t="s">
        <v>108</v>
      </c>
      <c r="C557" s="559"/>
      <c r="D557" s="559"/>
      <c r="E557" s="560"/>
      <c r="F557" s="591" t="s">
        <v>120</v>
      </c>
      <c r="G557" s="592"/>
      <c r="H557" s="558">
        <v>63</v>
      </c>
      <c r="I557" s="559"/>
      <c r="J557" s="558">
        <v>63</v>
      </c>
      <c r="K557" s="559"/>
      <c r="L557" s="301">
        <f t="shared" si="23"/>
        <v>100</v>
      </c>
    </row>
    <row r="558" spans="1:12" s="13" customFormat="1" ht="20.100000000000001" customHeight="1" x14ac:dyDescent="0.25">
      <c r="A558" s="352"/>
      <c r="B558" s="558" t="s">
        <v>109</v>
      </c>
      <c r="C558" s="559"/>
      <c r="D558" s="559"/>
      <c r="E558" s="560"/>
      <c r="F558" s="591" t="s">
        <v>120</v>
      </c>
      <c r="G558" s="592"/>
      <c r="H558" s="558">
        <v>1</v>
      </c>
      <c r="I558" s="559"/>
      <c r="J558" s="558">
        <v>1</v>
      </c>
      <c r="K558" s="559"/>
      <c r="L558" s="301">
        <f t="shared" si="23"/>
        <v>100</v>
      </c>
    </row>
    <row r="559" spans="1:12" s="13" customFormat="1" ht="20.100000000000001" customHeight="1" x14ac:dyDescent="0.25">
      <c r="A559" s="352"/>
      <c r="B559" s="558" t="s">
        <v>111</v>
      </c>
      <c r="C559" s="559"/>
      <c r="D559" s="559"/>
      <c r="E559" s="560"/>
      <c r="F559" s="591" t="s">
        <v>120</v>
      </c>
      <c r="G559" s="592"/>
      <c r="H559" s="558">
        <v>24</v>
      </c>
      <c r="I559" s="559"/>
      <c r="J559" s="558">
        <v>24</v>
      </c>
      <c r="K559" s="559"/>
      <c r="L559" s="301">
        <f t="shared" si="23"/>
        <v>100</v>
      </c>
    </row>
    <row r="560" spans="1:12" s="13" customFormat="1" ht="19.5" customHeight="1" x14ac:dyDescent="0.25">
      <c r="A560" s="352"/>
      <c r="B560" s="558" t="s">
        <v>112</v>
      </c>
      <c r="C560" s="559"/>
      <c r="D560" s="559"/>
      <c r="E560" s="560"/>
      <c r="F560" s="591" t="s">
        <v>120</v>
      </c>
      <c r="G560" s="592"/>
      <c r="H560" s="558">
        <v>8</v>
      </c>
      <c r="I560" s="559"/>
      <c r="J560" s="558">
        <v>8</v>
      </c>
      <c r="K560" s="559"/>
      <c r="L560" s="301">
        <f t="shared" si="23"/>
        <v>100</v>
      </c>
    </row>
    <row r="561" spans="1:12" s="13" customFormat="1" ht="34.5" customHeight="1" x14ac:dyDescent="0.25">
      <c r="A561" s="342">
        <v>8</v>
      </c>
      <c r="B561" s="671" t="s">
        <v>121</v>
      </c>
      <c r="C561" s="672"/>
      <c r="D561" s="672"/>
      <c r="E561" s="673"/>
      <c r="F561" s="656" t="s">
        <v>79</v>
      </c>
      <c r="G561" s="656"/>
      <c r="H561" s="572">
        <v>34283.42</v>
      </c>
      <c r="I561" s="573"/>
      <c r="J561" s="572">
        <v>33842.99</v>
      </c>
      <c r="K561" s="573"/>
      <c r="L561" s="351">
        <f t="shared" si="23"/>
        <v>98.715326533933904</v>
      </c>
    </row>
    <row r="562" spans="1:12" s="13" customFormat="1" ht="33" customHeight="1" x14ac:dyDescent="0.25">
      <c r="A562" s="342">
        <v>9</v>
      </c>
      <c r="B562" s="671" t="s">
        <v>518</v>
      </c>
      <c r="C562" s="672"/>
      <c r="D562" s="672"/>
      <c r="E562" s="673"/>
      <c r="F562" s="656" t="s">
        <v>79</v>
      </c>
      <c r="G562" s="656"/>
      <c r="H562" s="572">
        <v>1264.3399999999999</v>
      </c>
      <c r="I562" s="573"/>
      <c r="J562" s="572">
        <v>1277.76</v>
      </c>
      <c r="K562" s="573"/>
      <c r="L562" s="351">
        <f t="shared" si="23"/>
        <v>101.06142335131373</v>
      </c>
    </row>
    <row r="563" spans="1:12" s="13" customFormat="1" ht="33" customHeight="1" x14ac:dyDescent="0.25">
      <c r="A563" s="342">
        <v>10</v>
      </c>
      <c r="B563" s="671" t="s">
        <v>122</v>
      </c>
      <c r="C563" s="672"/>
      <c r="D563" s="672"/>
      <c r="E563" s="673"/>
      <c r="F563" s="656" t="s">
        <v>79</v>
      </c>
      <c r="G563" s="656"/>
      <c r="H563" s="649" t="s">
        <v>381</v>
      </c>
      <c r="I563" s="649"/>
      <c r="J563" s="649" t="s">
        <v>381</v>
      </c>
      <c r="K563" s="649"/>
      <c r="L563" s="351" t="s">
        <v>27</v>
      </c>
    </row>
    <row r="564" spans="1:12" s="13" customFormat="1" ht="20.100000000000001" customHeight="1" x14ac:dyDescent="0.2">
      <c r="A564" s="884" t="s">
        <v>123</v>
      </c>
      <c r="B564" s="885"/>
      <c r="C564" s="885"/>
      <c r="D564" s="885"/>
      <c r="E564" s="885"/>
      <c r="F564" s="885"/>
      <c r="G564" s="885"/>
      <c r="H564" s="885"/>
      <c r="I564" s="885"/>
      <c r="J564" s="885"/>
      <c r="K564" s="885"/>
      <c r="L564" s="886"/>
    </row>
    <row r="565" spans="1:12" s="13" customFormat="1" ht="20.100000000000001" customHeight="1" x14ac:dyDescent="0.25">
      <c r="A565" s="342">
        <v>1</v>
      </c>
      <c r="B565" s="671" t="s">
        <v>124</v>
      </c>
      <c r="C565" s="672"/>
      <c r="D565" s="672"/>
      <c r="E565" s="673"/>
      <c r="F565" s="654" t="s">
        <v>92</v>
      </c>
      <c r="G565" s="655"/>
      <c r="H565" s="647">
        <f>H566+H571+H576</f>
        <v>22</v>
      </c>
      <c r="I565" s="648"/>
      <c r="J565" s="647">
        <f ca="1">J566+J571+J576</f>
        <v>35</v>
      </c>
      <c r="K565" s="648"/>
      <c r="L565" s="302">
        <f ca="1">J565/H565*100</f>
        <v>100</v>
      </c>
    </row>
    <row r="566" spans="1:12" s="13" customFormat="1" ht="20.100000000000001" customHeight="1" x14ac:dyDescent="0.25">
      <c r="A566" s="269" t="s">
        <v>12</v>
      </c>
      <c r="B566" s="611" t="s">
        <v>125</v>
      </c>
      <c r="C566" s="612"/>
      <c r="D566" s="612"/>
      <c r="E566" s="613"/>
      <c r="F566" s="614" t="s">
        <v>92</v>
      </c>
      <c r="G566" s="636"/>
      <c r="H566" s="640">
        <f>H567+H568+H569+H570</f>
        <v>5</v>
      </c>
      <c r="I566" s="641"/>
      <c r="J566" s="640">
        <f>J567+J568+J569+J570</f>
        <v>5</v>
      </c>
      <c r="K566" s="641"/>
      <c r="L566" s="302">
        <f>J566/H566*100</f>
        <v>100</v>
      </c>
    </row>
    <row r="567" spans="1:12" s="13" customFormat="1" ht="20.100000000000001" customHeight="1" x14ac:dyDescent="0.25">
      <c r="A567" s="352"/>
      <c r="B567" s="558" t="s">
        <v>108</v>
      </c>
      <c r="C567" s="559"/>
      <c r="D567" s="559"/>
      <c r="E567" s="560"/>
      <c r="F567" s="591" t="s">
        <v>92</v>
      </c>
      <c r="G567" s="592"/>
      <c r="H567" s="558">
        <v>0</v>
      </c>
      <c r="I567" s="560"/>
      <c r="J567" s="558">
        <v>0</v>
      </c>
      <c r="K567" s="560"/>
      <c r="L567" s="301" t="s">
        <v>27</v>
      </c>
    </row>
    <row r="568" spans="1:12" s="13" customFormat="1" ht="20.100000000000001" customHeight="1" x14ac:dyDescent="0.25">
      <c r="A568" s="352"/>
      <c r="B568" s="558" t="s">
        <v>109</v>
      </c>
      <c r="C568" s="559"/>
      <c r="D568" s="559"/>
      <c r="E568" s="560"/>
      <c r="F568" s="591" t="s">
        <v>92</v>
      </c>
      <c r="G568" s="592"/>
      <c r="H568" s="558">
        <v>0</v>
      </c>
      <c r="I568" s="560"/>
      <c r="J568" s="558">
        <v>0</v>
      </c>
      <c r="K568" s="560"/>
      <c r="L568" s="301" t="s">
        <v>27</v>
      </c>
    </row>
    <row r="569" spans="1:12" s="13" customFormat="1" ht="20.100000000000001" customHeight="1" x14ac:dyDescent="0.25">
      <c r="A569" s="352"/>
      <c r="B569" s="558" t="s">
        <v>111</v>
      </c>
      <c r="C569" s="559"/>
      <c r="D569" s="559"/>
      <c r="E569" s="560"/>
      <c r="F569" s="591" t="s">
        <v>92</v>
      </c>
      <c r="G569" s="592"/>
      <c r="H569" s="558">
        <v>4</v>
      </c>
      <c r="I569" s="560"/>
      <c r="J569" s="558">
        <v>4</v>
      </c>
      <c r="K569" s="560"/>
      <c r="L569" s="301">
        <f>J569/H569*100</f>
        <v>100</v>
      </c>
    </row>
    <row r="570" spans="1:12" s="13" customFormat="1" ht="18.75" customHeight="1" x14ac:dyDescent="0.25">
      <c r="A570" s="352"/>
      <c r="B570" s="558" t="s">
        <v>112</v>
      </c>
      <c r="C570" s="559"/>
      <c r="D570" s="559"/>
      <c r="E570" s="560"/>
      <c r="F570" s="591" t="s">
        <v>92</v>
      </c>
      <c r="G570" s="592"/>
      <c r="H570" s="558">
        <v>1</v>
      </c>
      <c r="I570" s="560"/>
      <c r="J570" s="558">
        <v>1</v>
      </c>
      <c r="K570" s="560"/>
      <c r="L570" s="301">
        <f>J570/H570*100</f>
        <v>100</v>
      </c>
    </row>
    <row r="571" spans="1:12" s="13" customFormat="1" ht="20.100000000000001" customHeight="1" x14ac:dyDescent="0.25">
      <c r="A571" s="269" t="s">
        <v>14</v>
      </c>
      <c r="B571" s="611" t="s">
        <v>126</v>
      </c>
      <c r="C571" s="612"/>
      <c r="D571" s="612"/>
      <c r="E571" s="613"/>
      <c r="F571" s="614" t="s">
        <v>92</v>
      </c>
      <c r="G571" s="636"/>
      <c r="H571" s="640">
        <f>H572+H573+H574+H575</f>
        <v>1</v>
      </c>
      <c r="I571" s="641"/>
      <c r="J571" s="640">
        <f>J572+J573+J574+J575</f>
        <v>1</v>
      </c>
      <c r="K571" s="641"/>
      <c r="L571" s="302">
        <f>J571/H571*100</f>
        <v>100</v>
      </c>
    </row>
    <row r="572" spans="1:12" s="13" customFormat="1" ht="20.100000000000001" customHeight="1" x14ac:dyDescent="0.25">
      <c r="A572" s="352"/>
      <c r="B572" s="558" t="s">
        <v>108</v>
      </c>
      <c r="C572" s="559"/>
      <c r="D572" s="559"/>
      <c r="E572" s="560"/>
      <c r="F572" s="591" t="s">
        <v>92</v>
      </c>
      <c r="G572" s="592"/>
      <c r="H572" s="558">
        <v>1</v>
      </c>
      <c r="I572" s="560"/>
      <c r="J572" s="558">
        <v>1</v>
      </c>
      <c r="K572" s="560"/>
      <c r="L572" s="301">
        <f>J572/H572*100</f>
        <v>100</v>
      </c>
    </row>
    <row r="573" spans="1:12" s="13" customFormat="1" ht="20.100000000000001" customHeight="1" x14ac:dyDescent="0.25">
      <c r="A573" s="352"/>
      <c r="B573" s="558" t="s">
        <v>109</v>
      </c>
      <c r="C573" s="559"/>
      <c r="D573" s="559"/>
      <c r="E573" s="560"/>
      <c r="F573" s="591" t="s">
        <v>92</v>
      </c>
      <c r="G573" s="592"/>
      <c r="H573" s="558">
        <v>0</v>
      </c>
      <c r="I573" s="560"/>
      <c r="J573" s="558">
        <v>0</v>
      </c>
      <c r="K573" s="560"/>
      <c r="L573" s="301" t="s">
        <v>27</v>
      </c>
    </row>
    <row r="574" spans="1:12" s="13" customFormat="1" ht="21" customHeight="1" x14ac:dyDescent="0.25">
      <c r="A574" s="352"/>
      <c r="B574" s="558" t="s">
        <v>111</v>
      </c>
      <c r="C574" s="559"/>
      <c r="D574" s="559"/>
      <c r="E574" s="560"/>
      <c r="F574" s="591" t="s">
        <v>92</v>
      </c>
      <c r="G574" s="592"/>
      <c r="H574" s="558">
        <v>0</v>
      </c>
      <c r="I574" s="560"/>
      <c r="J574" s="558">
        <v>0</v>
      </c>
      <c r="K574" s="560"/>
      <c r="L574" s="301" t="s">
        <v>27</v>
      </c>
    </row>
    <row r="575" spans="1:12" s="39" customFormat="1" ht="20.100000000000001" customHeight="1" x14ac:dyDescent="0.25">
      <c r="A575" s="352"/>
      <c r="B575" s="558" t="s">
        <v>112</v>
      </c>
      <c r="C575" s="559"/>
      <c r="D575" s="559"/>
      <c r="E575" s="560"/>
      <c r="F575" s="591" t="s">
        <v>92</v>
      </c>
      <c r="G575" s="592"/>
      <c r="H575" s="558">
        <v>0</v>
      </c>
      <c r="I575" s="560"/>
      <c r="J575" s="558">
        <v>0</v>
      </c>
      <c r="K575" s="560"/>
      <c r="L575" s="301" t="s">
        <v>27</v>
      </c>
    </row>
    <row r="576" spans="1:12" s="39" customFormat="1" ht="20.100000000000001" customHeight="1" x14ac:dyDescent="0.25">
      <c r="A576" s="269" t="s">
        <v>16</v>
      </c>
      <c r="B576" s="611" t="s">
        <v>127</v>
      </c>
      <c r="C576" s="612"/>
      <c r="D576" s="612"/>
      <c r="E576" s="613"/>
      <c r="F576" s="614" t="s">
        <v>92</v>
      </c>
      <c r="G576" s="636"/>
      <c r="H576" s="640">
        <f>H577:L577+H578:L578+H579:L579+H580:L580</f>
        <v>16</v>
      </c>
      <c r="I576" s="641"/>
      <c r="J576" s="640">
        <f ca="1">J576:N576+J577:N577+J578:N578+J579:N579</f>
        <v>29</v>
      </c>
      <c r="K576" s="641"/>
      <c r="L576" s="302">
        <f t="shared" ref="L576:L581" ca="1" si="24">J576/H576*100</f>
        <v>100</v>
      </c>
    </row>
    <row r="577" spans="1:17" s="24" customFormat="1" ht="20.100000000000001" customHeight="1" x14ac:dyDescent="0.3">
      <c r="A577" s="352"/>
      <c r="B577" s="558" t="s">
        <v>108</v>
      </c>
      <c r="C577" s="559"/>
      <c r="D577" s="559"/>
      <c r="E577" s="560"/>
      <c r="F577" s="591" t="s">
        <v>92</v>
      </c>
      <c r="G577" s="592"/>
      <c r="H577" s="558">
        <v>8</v>
      </c>
      <c r="I577" s="560"/>
      <c r="J577" s="558">
        <v>8</v>
      </c>
      <c r="K577" s="560"/>
      <c r="L577" s="301">
        <f t="shared" si="24"/>
        <v>100</v>
      </c>
      <c r="Q577" s="175"/>
    </row>
    <row r="578" spans="1:17" ht="20.100000000000001" customHeight="1" x14ac:dyDescent="0.25">
      <c r="A578" s="352"/>
      <c r="B578" s="558" t="s">
        <v>109</v>
      </c>
      <c r="C578" s="559"/>
      <c r="D578" s="559"/>
      <c r="E578" s="560"/>
      <c r="F578" s="591" t="s">
        <v>92</v>
      </c>
      <c r="G578" s="592"/>
      <c r="H578" s="558">
        <v>1</v>
      </c>
      <c r="I578" s="560"/>
      <c r="J578" s="558">
        <v>1</v>
      </c>
      <c r="K578" s="560"/>
      <c r="L578" s="301">
        <f t="shared" si="24"/>
        <v>100</v>
      </c>
    </row>
    <row r="579" spans="1:17" ht="20.100000000000001" customHeight="1" x14ac:dyDescent="0.25">
      <c r="A579" s="352"/>
      <c r="B579" s="558" t="s">
        <v>111</v>
      </c>
      <c r="C579" s="559"/>
      <c r="D579" s="559"/>
      <c r="E579" s="560"/>
      <c r="F579" s="591" t="s">
        <v>92</v>
      </c>
      <c r="G579" s="592"/>
      <c r="H579" s="558">
        <v>4</v>
      </c>
      <c r="I579" s="560"/>
      <c r="J579" s="558">
        <v>4</v>
      </c>
      <c r="K579" s="560"/>
      <c r="L579" s="301">
        <f t="shared" si="24"/>
        <v>100</v>
      </c>
    </row>
    <row r="580" spans="1:17" ht="21.75" customHeight="1" x14ac:dyDescent="0.25">
      <c r="A580" s="352"/>
      <c r="B580" s="558" t="s">
        <v>112</v>
      </c>
      <c r="C580" s="559"/>
      <c r="D580" s="559"/>
      <c r="E580" s="560"/>
      <c r="F580" s="591" t="s">
        <v>92</v>
      </c>
      <c r="G580" s="592"/>
      <c r="H580" s="558">
        <v>3</v>
      </c>
      <c r="I580" s="560"/>
      <c r="J580" s="558">
        <v>3</v>
      </c>
      <c r="K580" s="560"/>
      <c r="L580" s="301">
        <f t="shared" si="24"/>
        <v>100</v>
      </c>
    </row>
    <row r="581" spans="1:17" ht="35.25" customHeight="1" x14ac:dyDescent="0.25">
      <c r="A581" s="269" t="s">
        <v>18</v>
      </c>
      <c r="B581" s="611" t="s">
        <v>128</v>
      </c>
      <c r="C581" s="612"/>
      <c r="D581" s="612"/>
      <c r="E581" s="613"/>
      <c r="F581" s="614" t="s">
        <v>92</v>
      </c>
      <c r="G581" s="636"/>
      <c r="H581" s="640">
        <f>H582+H583+H584+H585</f>
        <v>2</v>
      </c>
      <c r="I581" s="641"/>
      <c r="J581" s="640">
        <f>J582+J583+J584+J585</f>
        <v>2</v>
      </c>
      <c r="K581" s="641"/>
      <c r="L581" s="302">
        <f t="shared" si="24"/>
        <v>100</v>
      </c>
    </row>
    <row r="582" spans="1:17" ht="22.5" customHeight="1" x14ac:dyDescent="0.25">
      <c r="A582" s="352"/>
      <c r="B582" s="558" t="s">
        <v>108</v>
      </c>
      <c r="C582" s="559"/>
      <c r="D582" s="559"/>
      <c r="E582" s="560"/>
      <c r="F582" s="633" t="s">
        <v>92</v>
      </c>
      <c r="G582" s="633"/>
      <c r="H582" s="558">
        <v>0</v>
      </c>
      <c r="I582" s="560"/>
      <c r="J582" s="558">
        <v>0</v>
      </c>
      <c r="K582" s="560"/>
      <c r="L582" s="301" t="s">
        <v>27</v>
      </c>
    </row>
    <row r="583" spans="1:17" ht="22.5" customHeight="1" x14ac:dyDescent="0.25">
      <c r="A583" s="352"/>
      <c r="B583" s="558" t="s">
        <v>109</v>
      </c>
      <c r="C583" s="559"/>
      <c r="D583" s="559"/>
      <c r="E583" s="560"/>
      <c r="F583" s="633" t="s">
        <v>92</v>
      </c>
      <c r="G583" s="633"/>
      <c r="H583" s="558">
        <v>0</v>
      </c>
      <c r="I583" s="560"/>
      <c r="J583" s="558">
        <v>0</v>
      </c>
      <c r="K583" s="560"/>
      <c r="L583" s="301" t="s">
        <v>27</v>
      </c>
    </row>
    <row r="584" spans="1:17" ht="21" customHeight="1" x14ac:dyDescent="0.25">
      <c r="A584" s="352"/>
      <c r="B584" s="558" t="s">
        <v>111</v>
      </c>
      <c r="C584" s="559"/>
      <c r="D584" s="559"/>
      <c r="E584" s="560"/>
      <c r="F584" s="633" t="s">
        <v>92</v>
      </c>
      <c r="G584" s="633"/>
      <c r="H584" s="558">
        <v>2</v>
      </c>
      <c r="I584" s="560"/>
      <c r="J584" s="558">
        <v>2</v>
      </c>
      <c r="K584" s="560"/>
      <c r="L584" s="301">
        <f>J584/H584*100</f>
        <v>100</v>
      </c>
    </row>
    <row r="585" spans="1:17" s="8" customFormat="1" ht="24" customHeight="1" x14ac:dyDescent="0.25">
      <c r="A585" s="352"/>
      <c r="B585" s="558" t="s">
        <v>112</v>
      </c>
      <c r="C585" s="559"/>
      <c r="D585" s="559"/>
      <c r="E585" s="560"/>
      <c r="F585" s="633" t="s">
        <v>92</v>
      </c>
      <c r="G585" s="633"/>
      <c r="H585" s="558">
        <v>0</v>
      </c>
      <c r="I585" s="560"/>
      <c r="J585" s="558">
        <v>0</v>
      </c>
      <c r="K585" s="560"/>
      <c r="L585" s="301" t="s">
        <v>27</v>
      </c>
    </row>
    <row r="586" spans="1:17" s="8" customFormat="1" ht="32.25" customHeight="1" x14ac:dyDescent="0.25">
      <c r="A586" s="269" t="s">
        <v>31</v>
      </c>
      <c r="B586" s="611" t="s">
        <v>129</v>
      </c>
      <c r="C586" s="612"/>
      <c r="D586" s="612"/>
      <c r="E586" s="613"/>
      <c r="F586" s="614" t="s">
        <v>92</v>
      </c>
      <c r="G586" s="636"/>
      <c r="H586" s="640">
        <f>H587+H588+H589+H590</f>
        <v>2</v>
      </c>
      <c r="I586" s="641"/>
      <c r="J586" s="640">
        <f>J587+J588+J589+J590</f>
        <v>2</v>
      </c>
      <c r="K586" s="641"/>
      <c r="L586" s="301">
        <f t="shared" ref="L586:L587" si="25">J586/H586*100</f>
        <v>100</v>
      </c>
    </row>
    <row r="587" spans="1:17" s="8" customFormat="1" ht="21.75" customHeight="1" x14ac:dyDescent="0.25">
      <c r="A587" s="352"/>
      <c r="B587" s="558" t="s">
        <v>108</v>
      </c>
      <c r="C587" s="559"/>
      <c r="D587" s="559"/>
      <c r="E587" s="560"/>
      <c r="F587" s="633" t="s">
        <v>92</v>
      </c>
      <c r="G587" s="633"/>
      <c r="H587" s="558">
        <v>1</v>
      </c>
      <c r="I587" s="560"/>
      <c r="J587" s="558">
        <v>1</v>
      </c>
      <c r="K587" s="560"/>
      <c r="L587" s="301">
        <f t="shared" si="25"/>
        <v>100</v>
      </c>
    </row>
    <row r="588" spans="1:17" s="8" customFormat="1" ht="21.75" customHeight="1" x14ac:dyDescent="0.25">
      <c r="A588" s="352"/>
      <c r="B588" s="558" t="s">
        <v>109</v>
      </c>
      <c r="C588" s="559"/>
      <c r="D588" s="559"/>
      <c r="E588" s="560"/>
      <c r="F588" s="633" t="s">
        <v>92</v>
      </c>
      <c r="G588" s="633"/>
      <c r="H588" s="558">
        <v>0</v>
      </c>
      <c r="I588" s="560"/>
      <c r="J588" s="558">
        <v>0</v>
      </c>
      <c r="K588" s="560"/>
      <c r="L588" s="301" t="s">
        <v>27</v>
      </c>
    </row>
    <row r="589" spans="1:17" s="8" customFormat="1" ht="22.5" customHeight="1" x14ac:dyDescent="0.25">
      <c r="A589" s="352"/>
      <c r="B589" s="558" t="s">
        <v>111</v>
      </c>
      <c r="C589" s="559"/>
      <c r="D589" s="559"/>
      <c r="E589" s="560"/>
      <c r="F589" s="633" t="s">
        <v>92</v>
      </c>
      <c r="G589" s="633"/>
      <c r="H589" s="558">
        <v>0</v>
      </c>
      <c r="I589" s="560"/>
      <c r="J589" s="558">
        <v>0</v>
      </c>
      <c r="K589" s="560"/>
      <c r="L589" s="301" t="s">
        <v>27</v>
      </c>
    </row>
    <row r="590" spans="1:17" s="43" customFormat="1" ht="24" customHeight="1" x14ac:dyDescent="0.25">
      <c r="A590" s="352"/>
      <c r="B590" s="623" t="s">
        <v>112</v>
      </c>
      <c r="C590" s="623"/>
      <c r="D590" s="623"/>
      <c r="E590" s="623"/>
      <c r="F590" s="633" t="s">
        <v>92</v>
      </c>
      <c r="G590" s="633"/>
      <c r="H590" s="623">
        <v>1</v>
      </c>
      <c r="I590" s="623"/>
      <c r="J590" s="623">
        <v>1</v>
      </c>
      <c r="K590" s="623"/>
      <c r="L590" s="301">
        <f>J590/H590*100</f>
        <v>100</v>
      </c>
    </row>
    <row r="591" spans="1:17" s="43" customFormat="1" ht="16.5" customHeight="1" x14ac:dyDescent="0.25">
      <c r="A591" s="581" t="s">
        <v>671</v>
      </c>
      <c r="B591" s="539"/>
      <c r="C591" s="539"/>
      <c r="D591" s="539"/>
      <c r="E591" s="539"/>
      <c r="F591" s="539"/>
      <c r="G591" s="539"/>
      <c r="H591" s="539"/>
      <c r="I591" s="539"/>
      <c r="J591" s="539"/>
      <c r="K591" s="539"/>
      <c r="L591" s="539"/>
    </row>
    <row r="592" spans="1:17" s="43" customFormat="1" ht="15" customHeight="1" x14ac:dyDescent="0.25">
      <c r="A592" s="582" t="s">
        <v>672</v>
      </c>
      <c r="B592" s="541"/>
      <c r="C592" s="541"/>
      <c r="D592" s="541"/>
      <c r="E592" s="541"/>
      <c r="F592" s="541"/>
      <c r="G592" s="541"/>
      <c r="H592" s="541"/>
      <c r="I592" s="541"/>
      <c r="J592" s="541"/>
      <c r="K592" s="541"/>
      <c r="L592" s="541"/>
    </row>
    <row r="593" spans="1:20" s="43" customFormat="1" ht="14.25" customHeight="1" x14ac:dyDescent="0.25">
      <c r="A593" s="582" t="s">
        <v>673</v>
      </c>
      <c r="B593" s="541"/>
      <c r="C593" s="541"/>
      <c r="D593" s="541"/>
      <c r="E593" s="541"/>
      <c r="F593" s="541"/>
      <c r="G593" s="541"/>
      <c r="H593" s="541"/>
      <c r="I593" s="541"/>
      <c r="J593" s="541"/>
      <c r="K593" s="541"/>
      <c r="L593" s="541"/>
    </row>
    <row r="594" spans="1:20" s="43" customFormat="1" ht="19.5" customHeight="1" x14ac:dyDescent="0.25">
      <c r="A594" s="582" t="s">
        <v>610</v>
      </c>
      <c r="B594" s="541"/>
      <c r="C594" s="541"/>
      <c r="D594" s="541"/>
      <c r="E594" s="541"/>
      <c r="F594" s="541"/>
      <c r="G594" s="541"/>
      <c r="H594" s="541"/>
      <c r="I594" s="541"/>
      <c r="J594" s="541"/>
      <c r="K594" s="541"/>
      <c r="L594" s="541"/>
    </row>
    <row r="595" spans="1:20" s="43" customFormat="1" ht="24.75" customHeight="1" x14ac:dyDescent="0.25">
      <c r="A595" s="637"/>
      <c r="B595" s="535"/>
      <c r="C595" s="535"/>
      <c r="D595" s="535"/>
      <c r="E595" s="535"/>
      <c r="F595" s="535"/>
      <c r="G595" s="535"/>
      <c r="H595" s="535"/>
      <c r="I595" s="535"/>
      <c r="J595" s="535"/>
      <c r="K595" s="535"/>
      <c r="L595" s="535"/>
    </row>
    <row r="596" spans="1:20" s="43" customFormat="1" ht="39" customHeight="1" x14ac:dyDescent="0.25">
      <c r="A596" s="523"/>
      <c r="B596" s="544" t="s">
        <v>20</v>
      </c>
      <c r="C596" s="545"/>
      <c r="D596" s="545"/>
      <c r="E596" s="546"/>
      <c r="F596" s="547" t="s">
        <v>9</v>
      </c>
      <c r="G596" s="548"/>
      <c r="H596" s="549" t="s">
        <v>448</v>
      </c>
      <c r="I596" s="550"/>
      <c r="J596" s="549" t="s">
        <v>471</v>
      </c>
      <c r="K596" s="550"/>
      <c r="L596" s="520" t="s">
        <v>21</v>
      </c>
    </row>
    <row r="597" spans="1:20" s="43" customFormat="1" ht="30.75" customHeight="1" x14ac:dyDescent="0.25">
      <c r="A597" s="353">
        <v>2</v>
      </c>
      <c r="B597" s="561" t="s">
        <v>130</v>
      </c>
      <c r="C597" s="562"/>
      <c r="D597" s="562"/>
      <c r="E597" s="563"/>
      <c r="F597" s="564" t="s">
        <v>23</v>
      </c>
      <c r="G597" s="565"/>
      <c r="H597" s="638">
        <f>H598+H603+H608+H613+H618</f>
        <v>4841</v>
      </c>
      <c r="I597" s="639"/>
      <c r="J597" s="638">
        <f>J598+J603+J608+J613+J618</f>
        <v>4811</v>
      </c>
      <c r="K597" s="639"/>
      <c r="L597" s="354">
        <f>J597/H597*100</f>
        <v>99.38029332782483</v>
      </c>
    </row>
    <row r="598" spans="1:20" s="43" customFormat="1" ht="21" customHeight="1" x14ac:dyDescent="0.25">
      <c r="A598" s="269" t="s">
        <v>61</v>
      </c>
      <c r="B598" s="611" t="s">
        <v>563</v>
      </c>
      <c r="C598" s="612"/>
      <c r="D598" s="612"/>
      <c r="E598" s="613"/>
      <c r="F598" s="614" t="s">
        <v>23</v>
      </c>
      <c r="G598" s="636"/>
      <c r="H598" s="644">
        <v>154</v>
      </c>
      <c r="I598" s="645"/>
      <c r="J598" s="644">
        <f>J599+J600+J601+J602</f>
        <v>140</v>
      </c>
      <c r="K598" s="645"/>
      <c r="L598" s="363">
        <f>J598/H598*100</f>
        <v>90.909090909090907</v>
      </c>
    </row>
    <row r="599" spans="1:20" s="43" customFormat="1" ht="23.25" customHeight="1" x14ac:dyDescent="0.25">
      <c r="A599" s="348"/>
      <c r="B599" s="558" t="s">
        <v>108</v>
      </c>
      <c r="C599" s="559"/>
      <c r="D599" s="559"/>
      <c r="E599" s="560"/>
      <c r="F599" s="591" t="s">
        <v>23</v>
      </c>
      <c r="G599" s="592"/>
      <c r="H599" s="566">
        <v>0</v>
      </c>
      <c r="I599" s="607"/>
      <c r="J599" s="566">
        <v>0</v>
      </c>
      <c r="K599" s="607"/>
      <c r="L599" s="301" t="s">
        <v>27</v>
      </c>
    </row>
    <row r="600" spans="1:20" s="43" customFormat="1" ht="21.75" customHeight="1" x14ac:dyDescent="0.25">
      <c r="A600" s="348"/>
      <c r="B600" s="558" t="s">
        <v>109</v>
      </c>
      <c r="C600" s="559"/>
      <c r="D600" s="559"/>
      <c r="E600" s="560"/>
      <c r="F600" s="591" t="s">
        <v>23</v>
      </c>
      <c r="G600" s="592"/>
      <c r="H600" s="566">
        <v>0</v>
      </c>
      <c r="I600" s="567"/>
      <c r="J600" s="566">
        <v>0</v>
      </c>
      <c r="K600" s="567"/>
      <c r="L600" s="301" t="s">
        <v>27</v>
      </c>
    </row>
    <row r="601" spans="1:20" s="43" customFormat="1" ht="22.5" customHeight="1" x14ac:dyDescent="0.25">
      <c r="A601" s="348"/>
      <c r="B601" s="558" t="s">
        <v>111</v>
      </c>
      <c r="C601" s="559"/>
      <c r="D601" s="559"/>
      <c r="E601" s="560"/>
      <c r="F601" s="591" t="s">
        <v>23</v>
      </c>
      <c r="G601" s="592"/>
      <c r="H601" s="566">
        <v>129</v>
      </c>
      <c r="I601" s="567"/>
      <c r="J601" s="566">
        <v>119</v>
      </c>
      <c r="K601" s="567"/>
      <c r="L601" s="301">
        <f>J601/H601*100</f>
        <v>92.248062015503876</v>
      </c>
    </row>
    <row r="602" spans="1:20" s="43" customFormat="1" ht="19.5" customHeight="1" x14ac:dyDescent="0.25">
      <c r="A602" s="348"/>
      <c r="B602" s="558" t="s">
        <v>547</v>
      </c>
      <c r="C602" s="559"/>
      <c r="D602" s="559"/>
      <c r="E602" s="560"/>
      <c r="F602" s="591" t="s">
        <v>23</v>
      </c>
      <c r="G602" s="592"/>
      <c r="H602" s="566">
        <v>25</v>
      </c>
      <c r="I602" s="567"/>
      <c r="J602" s="566">
        <v>21</v>
      </c>
      <c r="K602" s="567"/>
      <c r="L602" s="358">
        <f>J602/H602*100</f>
        <v>84</v>
      </c>
    </row>
    <row r="603" spans="1:20" s="43" customFormat="1" ht="23.25" customHeight="1" x14ac:dyDescent="0.25">
      <c r="A603" s="269" t="s">
        <v>62</v>
      </c>
      <c r="B603" s="611" t="s">
        <v>562</v>
      </c>
      <c r="C603" s="612"/>
      <c r="D603" s="612"/>
      <c r="E603" s="613"/>
      <c r="F603" s="614" t="s">
        <v>23</v>
      </c>
      <c r="G603" s="636"/>
      <c r="H603" s="642">
        <f>H604+H605+H606+H607</f>
        <v>35</v>
      </c>
      <c r="I603" s="646"/>
      <c r="J603" s="642">
        <v>40</v>
      </c>
      <c r="K603" s="646"/>
      <c r="L603" s="302">
        <f t="shared" ref="L603" si="26">J603/H603*100</f>
        <v>114.28571428571428</v>
      </c>
      <c r="O603" s="543"/>
      <c r="P603" s="543"/>
      <c r="Q603" s="543"/>
      <c r="R603" s="543"/>
      <c r="S603" s="543"/>
      <c r="T603" s="543"/>
    </row>
    <row r="604" spans="1:20" s="43" customFormat="1" ht="19.5" customHeight="1" x14ac:dyDescent="0.25">
      <c r="A604" s="352"/>
      <c r="B604" s="558" t="s">
        <v>544</v>
      </c>
      <c r="C604" s="559"/>
      <c r="D604" s="559"/>
      <c r="E604" s="560"/>
      <c r="F604" s="591" t="s">
        <v>23</v>
      </c>
      <c r="G604" s="592"/>
      <c r="H604" s="566">
        <v>35</v>
      </c>
      <c r="I604" s="567"/>
      <c r="J604" s="566">
        <v>40</v>
      </c>
      <c r="K604" s="567"/>
      <c r="L604" s="301">
        <f>J604/H604*100</f>
        <v>114.28571428571428</v>
      </c>
      <c r="O604" s="543"/>
      <c r="P604" s="543"/>
      <c r="Q604" s="543"/>
      <c r="R604" s="543"/>
      <c r="S604" s="543"/>
      <c r="T604" s="543"/>
    </row>
    <row r="605" spans="1:20" s="43" customFormat="1" ht="18.75" customHeight="1" x14ac:dyDescent="0.25">
      <c r="A605" s="352"/>
      <c r="B605" s="558" t="s">
        <v>109</v>
      </c>
      <c r="C605" s="559"/>
      <c r="D605" s="559"/>
      <c r="E605" s="560"/>
      <c r="F605" s="591" t="s">
        <v>23</v>
      </c>
      <c r="G605" s="592"/>
      <c r="H605" s="566">
        <v>0</v>
      </c>
      <c r="I605" s="567"/>
      <c r="J605" s="566">
        <v>0</v>
      </c>
      <c r="K605" s="567"/>
      <c r="L605" s="302" t="s">
        <v>27</v>
      </c>
      <c r="O605" s="543"/>
      <c r="P605" s="543"/>
      <c r="Q605" s="543"/>
      <c r="R605" s="543"/>
      <c r="S605" s="543"/>
      <c r="T605" s="543"/>
    </row>
    <row r="606" spans="1:20" s="43" customFormat="1" ht="21" customHeight="1" x14ac:dyDescent="0.25">
      <c r="A606" s="352"/>
      <c r="B606" s="558" t="s">
        <v>111</v>
      </c>
      <c r="C606" s="559"/>
      <c r="D606" s="559"/>
      <c r="E606" s="560"/>
      <c r="F606" s="591" t="s">
        <v>23</v>
      </c>
      <c r="G606" s="592"/>
      <c r="H606" s="566">
        <v>0</v>
      </c>
      <c r="I606" s="567"/>
      <c r="J606" s="566">
        <v>0</v>
      </c>
      <c r="K606" s="567"/>
      <c r="L606" s="302" t="s">
        <v>27</v>
      </c>
      <c r="O606" s="543"/>
      <c r="P606" s="543"/>
      <c r="Q606" s="543"/>
      <c r="R606" s="543"/>
      <c r="S606" s="543"/>
      <c r="T606" s="543"/>
    </row>
    <row r="607" spans="1:20" s="43" customFormat="1" ht="21" customHeight="1" x14ac:dyDescent="0.25">
      <c r="A607" s="352"/>
      <c r="B607" s="558" t="s">
        <v>112</v>
      </c>
      <c r="C607" s="559"/>
      <c r="D607" s="559"/>
      <c r="E607" s="560"/>
      <c r="F607" s="591" t="s">
        <v>23</v>
      </c>
      <c r="G607" s="592"/>
      <c r="H607" s="569">
        <v>0</v>
      </c>
      <c r="I607" s="569"/>
      <c r="J607" s="569">
        <v>0</v>
      </c>
      <c r="K607" s="569"/>
      <c r="L607" s="302" t="s">
        <v>27</v>
      </c>
      <c r="O607" s="543"/>
      <c r="P607" s="543"/>
      <c r="Q607" s="543"/>
      <c r="R607" s="543"/>
      <c r="S607" s="543"/>
      <c r="T607" s="543"/>
    </row>
    <row r="608" spans="1:20" s="43" customFormat="1" ht="21" customHeight="1" x14ac:dyDescent="0.25">
      <c r="A608" s="269" t="s">
        <v>75</v>
      </c>
      <c r="B608" s="611" t="s">
        <v>131</v>
      </c>
      <c r="C608" s="612"/>
      <c r="D608" s="612"/>
      <c r="E608" s="613"/>
      <c r="F608" s="614" t="s">
        <v>23</v>
      </c>
      <c r="G608" s="636"/>
      <c r="H608" s="642">
        <v>4622</v>
      </c>
      <c r="I608" s="643"/>
      <c r="J608" s="642">
        <f>J609+J610+J611+J612</f>
        <v>4616</v>
      </c>
      <c r="K608" s="643"/>
      <c r="L608" s="302">
        <f t="shared" ref="L608:L612" si="27">J608/H608*100</f>
        <v>99.870186066637828</v>
      </c>
      <c r="O608" s="543"/>
      <c r="P608" s="543"/>
      <c r="Q608" s="543"/>
      <c r="R608" s="543"/>
      <c r="S608" s="543"/>
      <c r="T608" s="543"/>
    </row>
    <row r="609" spans="1:12" s="43" customFormat="1" ht="21" customHeight="1" x14ac:dyDescent="0.25">
      <c r="A609" s="355"/>
      <c r="B609" s="558" t="s">
        <v>108</v>
      </c>
      <c r="C609" s="559"/>
      <c r="D609" s="559"/>
      <c r="E609" s="560"/>
      <c r="F609" s="591" t="s">
        <v>23</v>
      </c>
      <c r="G609" s="592"/>
      <c r="H609" s="566">
        <v>3187</v>
      </c>
      <c r="I609" s="567"/>
      <c r="J609" s="566">
        <v>3200</v>
      </c>
      <c r="K609" s="567"/>
      <c r="L609" s="301">
        <f t="shared" si="27"/>
        <v>100.4079071226859</v>
      </c>
    </row>
    <row r="610" spans="1:12" s="43" customFormat="1" ht="21" customHeight="1" x14ac:dyDescent="0.25">
      <c r="A610" s="355"/>
      <c r="B610" s="558" t="s">
        <v>680</v>
      </c>
      <c r="C610" s="559"/>
      <c r="D610" s="559"/>
      <c r="E610" s="560"/>
      <c r="F610" s="591" t="s">
        <v>23</v>
      </c>
      <c r="G610" s="592"/>
      <c r="H610" s="566">
        <v>33</v>
      </c>
      <c r="I610" s="567"/>
      <c r="J610" s="566">
        <v>37</v>
      </c>
      <c r="K610" s="567"/>
      <c r="L610" s="301">
        <f t="shared" si="27"/>
        <v>112.12121212121211</v>
      </c>
    </row>
    <row r="611" spans="1:12" s="43" customFormat="1" ht="21" customHeight="1" x14ac:dyDescent="0.25">
      <c r="A611" s="355"/>
      <c r="B611" s="558" t="s">
        <v>111</v>
      </c>
      <c r="C611" s="559"/>
      <c r="D611" s="559"/>
      <c r="E611" s="560"/>
      <c r="F611" s="591" t="s">
        <v>23</v>
      </c>
      <c r="G611" s="592"/>
      <c r="H611" s="566">
        <v>742</v>
      </c>
      <c r="I611" s="567"/>
      <c r="J611" s="566">
        <v>736</v>
      </c>
      <c r="K611" s="567"/>
      <c r="L611" s="301">
        <f t="shared" si="27"/>
        <v>99.191374663072779</v>
      </c>
    </row>
    <row r="612" spans="1:12" s="43" customFormat="1" ht="33" customHeight="1" x14ac:dyDescent="0.25">
      <c r="A612" s="355"/>
      <c r="B612" s="558" t="s">
        <v>112</v>
      </c>
      <c r="C612" s="559"/>
      <c r="D612" s="559"/>
      <c r="E612" s="560"/>
      <c r="F612" s="591" t="s">
        <v>23</v>
      </c>
      <c r="G612" s="592"/>
      <c r="H612" s="566">
        <v>660</v>
      </c>
      <c r="I612" s="567"/>
      <c r="J612" s="566">
        <v>643</v>
      </c>
      <c r="K612" s="567"/>
      <c r="L612" s="301">
        <f t="shared" si="27"/>
        <v>97.424242424242422</v>
      </c>
    </row>
    <row r="613" spans="1:12" s="43" customFormat="1" ht="33" customHeight="1" x14ac:dyDescent="0.25">
      <c r="A613" s="356" t="s">
        <v>76</v>
      </c>
      <c r="B613" s="611" t="s">
        <v>132</v>
      </c>
      <c r="C613" s="612"/>
      <c r="D613" s="612"/>
      <c r="E613" s="613"/>
      <c r="F613" s="887" t="s">
        <v>23</v>
      </c>
      <c r="G613" s="887"/>
      <c r="H613" s="634">
        <f>H614+H615+H616+H617</f>
        <v>12</v>
      </c>
      <c r="I613" s="634"/>
      <c r="J613" s="634">
        <f>J614+J615+J616+J617</f>
        <v>0</v>
      </c>
      <c r="K613" s="634"/>
      <c r="L613" s="301" t="s">
        <v>27</v>
      </c>
    </row>
    <row r="614" spans="1:12" s="43" customFormat="1" ht="21.75" customHeight="1" x14ac:dyDescent="0.25">
      <c r="A614" s="350"/>
      <c r="B614" s="623" t="s">
        <v>108</v>
      </c>
      <c r="C614" s="623"/>
      <c r="D614" s="623"/>
      <c r="E614" s="623"/>
      <c r="F614" s="633" t="s">
        <v>23</v>
      </c>
      <c r="G614" s="633"/>
      <c r="H614" s="569">
        <v>0</v>
      </c>
      <c r="I614" s="569"/>
      <c r="J614" s="569">
        <v>0</v>
      </c>
      <c r="K614" s="569"/>
      <c r="L614" s="301" t="s">
        <v>27</v>
      </c>
    </row>
    <row r="615" spans="1:12" s="43" customFormat="1" ht="21.75" customHeight="1" x14ac:dyDescent="0.25">
      <c r="A615" s="350"/>
      <c r="B615" s="623" t="s">
        <v>109</v>
      </c>
      <c r="C615" s="623"/>
      <c r="D615" s="623"/>
      <c r="E615" s="623"/>
      <c r="F615" s="633" t="s">
        <v>23</v>
      </c>
      <c r="G615" s="633"/>
      <c r="H615" s="569">
        <v>0</v>
      </c>
      <c r="I615" s="569"/>
      <c r="J615" s="569">
        <v>0</v>
      </c>
      <c r="K615" s="569"/>
      <c r="L615" s="301" t="s">
        <v>27</v>
      </c>
    </row>
    <row r="616" spans="1:12" s="43" customFormat="1" ht="21.75" customHeight="1" x14ac:dyDescent="0.25">
      <c r="A616" s="350"/>
      <c r="B616" s="623" t="s">
        <v>111</v>
      </c>
      <c r="C616" s="623"/>
      <c r="D616" s="623"/>
      <c r="E616" s="623"/>
      <c r="F616" s="633" t="s">
        <v>23</v>
      </c>
      <c r="G616" s="633"/>
      <c r="H616" s="569">
        <v>12</v>
      </c>
      <c r="I616" s="569"/>
      <c r="J616" s="569">
        <v>0</v>
      </c>
      <c r="K616" s="569"/>
      <c r="L616" s="301" t="s">
        <v>27</v>
      </c>
    </row>
    <row r="617" spans="1:12" s="43" customFormat="1" ht="20.25" customHeight="1" x14ac:dyDescent="0.25">
      <c r="A617" s="350"/>
      <c r="B617" s="623" t="s">
        <v>112</v>
      </c>
      <c r="C617" s="623"/>
      <c r="D617" s="623"/>
      <c r="E617" s="623"/>
      <c r="F617" s="633" t="s">
        <v>23</v>
      </c>
      <c r="G617" s="633"/>
      <c r="H617" s="569">
        <v>0</v>
      </c>
      <c r="I617" s="569"/>
      <c r="J617" s="569">
        <v>0</v>
      </c>
      <c r="K617" s="569"/>
      <c r="L617" s="301" t="s">
        <v>27</v>
      </c>
    </row>
    <row r="618" spans="1:12" s="43" customFormat="1" ht="33" customHeight="1" x14ac:dyDescent="0.25">
      <c r="A618" s="356" t="s">
        <v>77</v>
      </c>
      <c r="B618" s="611" t="s">
        <v>133</v>
      </c>
      <c r="C618" s="612"/>
      <c r="D618" s="612"/>
      <c r="E618" s="613"/>
      <c r="F618" s="887" t="s">
        <v>23</v>
      </c>
      <c r="G618" s="887"/>
      <c r="H618" s="634">
        <f>H619+H620+H621+H622</f>
        <v>18</v>
      </c>
      <c r="I618" s="634"/>
      <c r="J618" s="634">
        <f>J619+J620+J621+J622</f>
        <v>15</v>
      </c>
      <c r="K618" s="634"/>
      <c r="L618" s="302">
        <f>J618/H618*100</f>
        <v>83.333333333333343</v>
      </c>
    </row>
    <row r="619" spans="1:12" s="43" customFormat="1" ht="21" customHeight="1" x14ac:dyDescent="0.25">
      <c r="A619" s="350"/>
      <c r="B619" s="623" t="s">
        <v>682</v>
      </c>
      <c r="C619" s="623"/>
      <c r="D619" s="623"/>
      <c r="E619" s="623"/>
      <c r="F619" s="633" t="s">
        <v>23</v>
      </c>
      <c r="G619" s="633"/>
      <c r="H619" s="569">
        <v>15</v>
      </c>
      <c r="I619" s="569"/>
      <c r="J619" s="569">
        <v>11</v>
      </c>
      <c r="K619" s="569"/>
      <c r="L619" s="301">
        <f>J619/H619*100</f>
        <v>73.333333333333329</v>
      </c>
    </row>
    <row r="620" spans="1:12" s="43" customFormat="1" ht="21" customHeight="1" x14ac:dyDescent="0.25">
      <c r="A620" s="350"/>
      <c r="B620" s="623" t="s">
        <v>109</v>
      </c>
      <c r="C620" s="623"/>
      <c r="D620" s="623"/>
      <c r="E620" s="623"/>
      <c r="F620" s="633" t="s">
        <v>23</v>
      </c>
      <c r="G620" s="633"/>
      <c r="H620" s="569">
        <v>0</v>
      </c>
      <c r="I620" s="569"/>
      <c r="J620" s="569">
        <v>0</v>
      </c>
      <c r="K620" s="569"/>
      <c r="L620" s="301" t="s">
        <v>27</v>
      </c>
    </row>
    <row r="621" spans="1:12" s="43" customFormat="1" ht="21" customHeight="1" x14ac:dyDescent="0.25">
      <c r="A621" s="350"/>
      <c r="B621" s="623" t="s">
        <v>111</v>
      </c>
      <c r="C621" s="623"/>
      <c r="D621" s="623"/>
      <c r="E621" s="623"/>
      <c r="F621" s="633" t="s">
        <v>23</v>
      </c>
      <c r="G621" s="633"/>
      <c r="H621" s="569">
        <v>0</v>
      </c>
      <c r="I621" s="569"/>
      <c r="J621" s="569">
        <v>0</v>
      </c>
      <c r="K621" s="569"/>
      <c r="L621" s="301" t="s">
        <v>27</v>
      </c>
    </row>
    <row r="622" spans="1:12" s="43" customFormat="1" ht="21" customHeight="1" x14ac:dyDescent="0.25">
      <c r="A622" s="350"/>
      <c r="B622" s="623" t="s">
        <v>683</v>
      </c>
      <c r="C622" s="623"/>
      <c r="D622" s="623"/>
      <c r="E622" s="623"/>
      <c r="F622" s="633" t="s">
        <v>23</v>
      </c>
      <c r="G622" s="633"/>
      <c r="H622" s="569">
        <v>3</v>
      </c>
      <c r="I622" s="569"/>
      <c r="J622" s="569">
        <v>4</v>
      </c>
      <c r="K622" s="569"/>
      <c r="L622" s="301">
        <f>J622/H622*100</f>
        <v>133.33333333333331</v>
      </c>
    </row>
    <row r="623" spans="1:12" s="43" customFormat="1" ht="21" customHeight="1" x14ac:dyDescent="0.25">
      <c r="A623" s="357" t="s">
        <v>3</v>
      </c>
      <c r="B623" s="671" t="s">
        <v>134</v>
      </c>
      <c r="C623" s="672"/>
      <c r="D623" s="672"/>
      <c r="E623" s="673"/>
      <c r="F623" s="654" t="s">
        <v>23</v>
      </c>
      <c r="G623" s="842"/>
      <c r="H623" s="572">
        <v>15.1</v>
      </c>
      <c r="I623" s="573"/>
      <c r="J623" s="572">
        <v>15.1</v>
      </c>
      <c r="K623" s="573"/>
      <c r="L623" s="351">
        <f>J623/H623*100</f>
        <v>100</v>
      </c>
    </row>
    <row r="624" spans="1:12" s="43" customFormat="1" ht="20.25" customHeight="1" x14ac:dyDescent="0.25">
      <c r="A624" s="350"/>
      <c r="B624" s="623" t="s">
        <v>135</v>
      </c>
      <c r="C624" s="623"/>
      <c r="D624" s="623"/>
      <c r="E624" s="623"/>
      <c r="F624" s="633" t="s">
        <v>23</v>
      </c>
      <c r="G624" s="633"/>
      <c r="H624" s="568">
        <v>19.399999999999999</v>
      </c>
      <c r="I624" s="568"/>
      <c r="J624" s="568">
        <v>19.399999999999999</v>
      </c>
      <c r="K624" s="568"/>
      <c r="L624" s="301">
        <f>J624/H624*100</f>
        <v>100</v>
      </c>
    </row>
    <row r="625" spans="1:12" s="43" customFormat="1" ht="19.5" customHeight="1" x14ac:dyDescent="0.25">
      <c r="A625" s="350"/>
      <c r="B625" s="623" t="s">
        <v>136</v>
      </c>
      <c r="C625" s="623"/>
      <c r="D625" s="623"/>
      <c r="E625" s="623"/>
      <c r="F625" s="633" t="s">
        <v>23</v>
      </c>
      <c r="G625" s="633"/>
      <c r="H625" s="568">
        <v>11.1</v>
      </c>
      <c r="I625" s="568"/>
      <c r="J625" s="568">
        <v>10.9</v>
      </c>
      <c r="K625" s="568"/>
      <c r="L625" s="301">
        <f>J625/H625*100</f>
        <v>98.198198198198199</v>
      </c>
    </row>
    <row r="626" spans="1:12" s="43" customFormat="1" ht="33" customHeight="1" x14ac:dyDescent="0.25">
      <c r="A626" s="268" t="s">
        <v>5</v>
      </c>
      <c r="B626" s="671" t="s">
        <v>137</v>
      </c>
      <c r="C626" s="672"/>
      <c r="D626" s="672"/>
      <c r="E626" s="673"/>
      <c r="F626" s="654" t="s">
        <v>92</v>
      </c>
      <c r="G626" s="655"/>
      <c r="H626" s="593">
        <f>SUM(H627:I630)</f>
        <v>22</v>
      </c>
      <c r="I626" s="594"/>
      <c r="J626" s="593">
        <f>SUM(J627:K630)</f>
        <v>22</v>
      </c>
      <c r="K626" s="594"/>
      <c r="L626" s="351">
        <f>J626/H626*100</f>
        <v>100</v>
      </c>
    </row>
    <row r="627" spans="1:12" s="43" customFormat="1" ht="22.5" customHeight="1" x14ac:dyDescent="0.25">
      <c r="A627" s="270"/>
      <c r="B627" s="558" t="s">
        <v>108</v>
      </c>
      <c r="C627" s="559"/>
      <c r="D627" s="559"/>
      <c r="E627" s="560"/>
      <c r="F627" s="591" t="s">
        <v>92</v>
      </c>
      <c r="G627" s="592"/>
      <c r="H627" s="566">
        <v>9</v>
      </c>
      <c r="I627" s="567"/>
      <c r="J627" s="566">
        <v>9</v>
      </c>
      <c r="K627" s="567"/>
      <c r="L627" s="301">
        <f t="shared" ref="L627:L629" si="28">J627/H627*100</f>
        <v>100</v>
      </c>
    </row>
    <row r="628" spans="1:12" s="43" customFormat="1" ht="22.5" customHeight="1" x14ac:dyDescent="0.25">
      <c r="A628" s="270"/>
      <c r="B628" s="558" t="s">
        <v>109</v>
      </c>
      <c r="C628" s="559"/>
      <c r="D628" s="559"/>
      <c r="E628" s="560"/>
      <c r="F628" s="591" t="s">
        <v>92</v>
      </c>
      <c r="G628" s="592"/>
      <c r="H628" s="566">
        <v>1</v>
      </c>
      <c r="I628" s="567"/>
      <c r="J628" s="566">
        <v>1</v>
      </c>
      <c r="K628" s="567"/>
      <c r="L628" s="301">
        <f t="shared" si="28"/>
        <v>100</v>
      </c>
    </row>
    <row r="629" spans="1:12" s="43" customFormat="1" ht="20.25" customHeight="1" x14ac:dyDescent="0.25">
      <c r="A629" s="270"/>
      <c r="B629" s="558" t="s">
        <v>111</v>
      </c>
      <c r="C629" s="559"/>
      <c r="D629" s="559"/>
      <c r="E629" s="560"/>
      <c r="F629" s="591" t="s">
        <v>92</v>
      </c>
      <c r="G629" s="592"/>
      <c r="H629" s="566">
        <v>8</v>
      </c>
      <c r="I629" s="567"/>
      <c r="J629" s="566">
        <v>8</v>
      </c>
      <c r="K629" s="567"/>
      <c r="L629" s="301">
        <f t="shared" si="28"/>
        <v>100</v>
      </c>
    </row>
    <row r="630" spans="1:12" s="43" customFormat="1" ht="20.25" customHeight="1" x14ac:dyDescent="0.25">
      <c r="A630" s="271"/>
      <c r="B630" s="558" t="s">
        <v>112</v>
      </c>
      <c r="C630" s="559"/>
      <c r="D630" s="559"/>
      <c r="E630" s="560"/>
      <c r="F630" s="633" t="s">
        <v>92</v>
      </c>
      <c r="G630" s="633"/>
      <c r="H630" s="569">
        <v>4</v>
      </c>
      <c r="I630" s="569"/>
      <c r="J630" s="569">
        <v>4</v>
      </c>
      <c r="K630" s="569"/>
      <c r="L630" s="301">
        <f>J630/H630*100</f>
        <v>100</v>
      </c>
    </row>
    <row r="631" spans="1:12" s="43" customFormat="1" ht="15" customHeight="1" x14ac:dyDescent="0.25">
      <c r="A631" s="544" t="s">
        <v>138</v>
      </c>
      <c r="B631" s="545"/>
      <c r="C631" s="545"/>
      <c r="D631" s="545"/>
      <c r="E631" s="545"/>
      <c r="F631" s="545"/>
      <c r="G631" s="545"/>
      <c r="H631" s="545"/>
      <c r="I631" s="545"/>
      <c r="J631" s="545"/>
      <c r="K631" s="545"/>
      <c r="L631" s="546"/>
    </row>
    <row r="632" spans="1:12" s="43" customFormat="1" ht="24.75" customHeight="1" x14ac:dyDescent="0.25">
      <c r="A632" s="359" t="s">
        <v>139</v>
      </c>
      <c r="B632" s="671" t="s">
        <v>451</v>
      </c>
      <c r="C632" s="672"/>
      <c r="D632" s="672"/>
      <c r="E632" s="673"/>
      <c r="F632" s="564" t="s">
        <v>92</v>
      </c>
      <c r="G632" s="888"/>
      <c r="H632" s="570">
        <v>1</v>
      </c>
      <c r="I632" s="571"/>
      <c r="J632" s="570">
        <v>1</v>
      </c>
      <c r="K632" s="571"/>
      <c r="L632" s="354">
        <f>J632/H632*100</f>
        <v>100</v>
      </c>
    </row>
    <row r="633" spans="1:12" s="43" customFormat="1" ht="19.5" customHeight="1" x14ac:dyDescent="0.25">
      <c r="A633" s="360"/>
      <c r="B633" s="558" t="s">
        <v>140</v>
      </c>
      <c r="C633" s="559"/>
      <c r="D633" s="559"/>
      <c r="E633" s="560"/>
      <c r="F633" s="591" t="s">
        <v>23</v>
      </c>
      <c r="G633" s="889"/>
      <c r="H633" s="566">
        <v>101</v>
      </c>
      <c r="I633" s="607"/>
      <c r="J633" s="566">
        <v>96</v>
      </c>
      <c r="K633" s="607"/>
      <c r="L633" s="301">
        <f>J633/H633*100</f>
        <v>95.049504950495049</v>
      </c>
    </row>
    <row r="634" spans="1:12" s="43" customFormat="1" ht="19.5" customHeight="1" x14ac:dyDescent="0.25">
      <c r="A634" s="544" t="s">
        <v>141</v>
      </c>
      <c r="B634" s="545"/>
      <c r="C634" s="545"/>
      <c r="D634" s="545"/>
      <c r="E634" s="545"/>
      <c r="F634" s="545"/>
      <c r="G634" s="545"/>
      <c r="H634" s="545"/>
      <c r="I634" s="545"/>
      <c r="J634" s="545"/>
      <c r="K634" s="545"/>
      <c r="L634" s="546"/>
    </row>
    <row r="635" spans="1:12" s="43" customFormat="1" ht="21.75" customHeight="1" x14ac:dyDescent="0.25">
      <c r="A635" s="268" t="s">
        <v>139</v>
      </c>
      <c r="B635" s="671" t="s">
        <v>142</v>
      </c>
      <c r="C635" s="672"/>
      <c r="D635" s="672"/>
      <c r="E635" s="673"/>
      <c r="F635" s="654" t="s">
        <v>92</v>
      </c>
      <c r="G635" s="842"/>
      <c r="H635" s="570">
        <v>1</v>
      </c>
      <c r="I635" s="571"/>
      <c r="J635" s="647">
        <v>1</v>
      </c>
      <c r="K635" s="648"/>
      <c r="L635" s="274">
        <f>J635/H635*100</f>
        <v>100</v>
      </c>
    </row>
    <row r="636" spans="1:12" s="43" customFormat="1" ht="19.5" customHeight="1" x14ac:dyDescent="0.25">
      <c r="A636" s="361"/>
      <c r="B636" s="558" t="s">
        <v>140</v>
      </c>
      <c r="C636" s="559"/>
      <c r="D636" s="559"/>
      <c r="E636" s="560"/>
      <c r="F636" s="591" t="s">
        <v>23</v>
      </c>
      <c r="G636" s="592"/>
      <c r="H636" s="566">
        <v>336</v>
      </c>
      <c r="I636" s="607"/>
      <c r="J636" s="569">
        <v>311</v>
      </c>
      <c r="K636" s="569"/>
      <c r="L636" s="301">
        <f>J636/H636*100</f>
        <v>92.55952380952381</v>
      </c>
    </row>
    <row r="637" spans="1:12" s="43" customFormat="1" ht="32.25" customHeight="1" x14ac:dyDescent="0.25">
      <c r="A637" s="544" t="s">
        <v>143</v>
      </c>
      <c r="B637" s="545"/>
      <c r="C637" s="545"/>
      <c r="D637" s="545"/>
      <c r="E637" s="545"/>
      <c r="F637" s="545"/>
      <c r="G637" s="545"/>
      <c r="H637" s="545"/>
      <c r="I637" s="545"/>
      <c r="J637" s="545"/>
      <c r="K637" s="545"/>
      <c r="L637" s="546"/>
    </row>
    <row r="638" spans="1:12" s="43" customFormat="1" ht="33.75" customHeight="1" x14ac:dyDescent="0.25">
      <c r="A638" s="268" t="s">
        <v>139</v>
      </c>
      <c r="B638" s="671" t="s">
        <v>452</v>
      </c>
      <c r="C638" s="672"/>
      <c r="D638" s="672"/>
      <c r="E638" s="673"/>
      <c r="F638" s="654" t="s">
        <v>92</v>
      </c>
      <c r="G638" s="655"/>
      <c r="H638" s="570">
        <v>1</v>
      </c>
      <c r="I638" s="571"/>
      <c r="J638" s="570">
        <v>1</v>
      </c>
      <c r="K638" s="571"/>
      <c r="L638" s="351">
        <f>J638/H638*100</f>
        <v>100</v>
      </c>
    </row>
    <row r="639" spans="1:12" s="43" customFormat="1" ht="19.5" customHeight="1" x14ac:dyDescent="0.25">
      <c r="A639" s="360"/>
      <c r="B639" s="558" t="s">
        <v>687</v>
      </c>
      <c r="C639" s="559"/>
      <c r="D639" s="559"/>
      <c r="E639" s="560"/>
      <c r="F639" s="591" t="s">
        <v>23</v>
      </c>
      <c r="G639" s="592"/>
      <c r="H639" s="566">
        <v>57</v>
      </c>
      <c r="I639" s="607"/>
      <c r="J639" s="566">
        <v>46</v>
      </c>
      <c r="K639" s="607"/>
      <c r="L639" s="301">
        <f>J639/H639*100</f>
        <v>80.701754385964904</v>
      </c>
    </row>
    <row r="640" spans="1:12" s="43" customFormat="1" ht="25.5" customHeight="1" x14ac:dyDescent="0.25">
      <c r="A640" s="544" t="s">
        <v>144</v>
      </c>
      <c r="B640" s="545"/>
      <c r="C640" s="545"/>
      <c r="D640" s="545"/>
      <c r="E640" s="545"/>
      <c r="F640" s="545"/>
      <c r="G640" s="545"/>
      <c r="H640" s="545"/>
      <c r="I640" s="545"/>
      <c r="J640" s="545"/>
      <c r="K640" s="545"/>
      <c r="L640" s="546"/>
    </row>
    <row r="641" spans="1:17" s="191" customFormat="1" ht="33" customHeight="1" x14ac:dyDescent="0.25">
      <c r="A641" s="268" t="s">
        <v>139</v>
      </c>
      <c r="B641" s="671" t="s">
        <v>145</v>
      </c>
      <c r="C641" s="672"/>
      <c r="D641" s="672"/>
      <c r="E641" s="673"/>
      <c r="F641" s="654" t="s">
        <v>92</v>
      </c>
      <c r="G641" s="655"/>
      <c r="H641" s="570">
        <f>H642+H647+H652</f>
        <v>3</v>
      </c>
      <c r="I641" s="571"/>
      <c r="J641" s="570">
        <f>J642+J647+J652</f>
        <v>3</v>
      </c>
      <c r="K641" s="571"/>
      <c r="L641" s="351">
        <f>J641/H641*100</f>
        <v>100</v>
      </c>
    </row>
    <row r="642" spans="1:17" ht="20.25" customHeight="1" x14ac:dyDescent="0.25">
      <c r="A642" s="269" t="s">
        <v>12</v>
      </c>
      <c r="B642" s="611" t="s">
        <v>146</v>
      </c>
      <c r="C642" s="612"/>
      <c r="D642" s="612"/>
      <c r="E642" s="613"/>
      <c r="F642" s="614" t="s">
        <v>92</v>
      </c>
      <c r="G642" s="636"/>
      <c r="H642" s="634">
        <f>H643+H644+H645+H646</f>
        <v>1</v>
      </c>
      <c r="I642" s="634"/>
      <c r="J642" s="634">
        <f>J643+J644+J645+J646</f>
        <v>1</v>
      </c>
      <c r="K642" s="634"/>
      <c r="L642" s="302">
        <f>J642/H642*100</f>
        <v>100</v>
      </c>
    </row>
    <row r="643" spans="1:17" ht="20.25" customHeight="1" x14ac:dyDescent="0.25">
      <c r="A643" s="355"/>
      <c r="B643" s="558" t="s">
        <v>108</v>
      </c>
      <c r="C643" s="559"/>
      <c r="D643" s="559"/>
      <c r="E643" s="560"/>
      <c r="F643" s="591" t="s">
        <v>92</v>
      </c>
      <c r="G643" s="592"/>
      <c r="H643" s="569">
        <v>0</v>
      </c>
      <c r="I643" s="569"/>
      <c r="J643" s="569">
        <v>0</v>
      </c>
      <c r="K643" s="569"/>
      <c r="L643" s="301" t="s">
        <v>27</v>
      </c>
    </row>
    <row r="644" spans="1:17" ht="20.25" customHeight="1" x14ac:dyDescent="0.25">
      <c r="A644" s="355"/>
      <c r="B644" s="558" t="s">
        <v>109</v>
      </c>
      <c r="C644" s="559"/>
      <c r="D644" s="559"/>
      <c r="E644" s="560"/>
      <c r="F644" s="591" t="s">
        <v>92</v>
      </c>
      <c r="G644" s="592"/>
      <c r="H644" s="569">
        <v>0</v>
      </c>
      <c r="I644" s="569"/>
      <c r="J644" s="569">
        <v>0</v>
      </c>
      <c r="K644" s="569"/>
      <c r="L644" s="301" t="s">
        <v>27</v>
      </c>
      <c r="M644" s="132"/>
      <c r="N644" s="132"/>
      <c r="O644" s="132"/>
      <c r="P644" s="132"/>
      <c r="Q644" s="132"/>
    </row>
    <row r="645" spans="1:17" ht="20.25" customHeight="1" x14ac:dyDescent="0.25">
      <c r="A645" s="355"/>
      <c r="B645" s="558" t="s">
        <v>111</v>
      </c>
      <c r="C645" s="559"/>
      <c r="D645" s="559"/>
      <c r="E645" s="560"/>
      <c r="F645" s="591" t="s">
        <v>92</v>
      </c>
      <c r="G645" s="592"/>
      <c r="H645" s="569">
        <v>1</v>
      </c>
      <c r="I645" s="569"/>
      <c r="J645" s="569">
        <v>1</v>
      </c>
      <c r="K645" s="569"/>
      <c r="L645" s="301">
        <f>J645/H645*100</f>
        <v>100</v>
      </c>
    </row>
    <row r="646" spans="1:17" ht="32.25" customHeight="1" x14ac:dyDescent="0.25">
      <c r="A646" s="355"/>
      <c r="B646" s="558" t="s">
        <v>112</v>
      </c>
      <c r="C646" s="559"/>
      <c r="D646" s="559"/>
      <c r="E646" s="560"/>
      <c r="F646" s="591" t="s">
        <v>92</v>
      </c>
      <c r="G646" s="592"/>
      <c r="H646" s="569">
        <v>0</v>
      </c>
      <c r="I646" s="569"/>
      <c r="J646" s="569">
        <v>0</v>
      </c>
      <c r="K646" s="569"/>
      <c r="L646" s="301" t="s">
        <v>27</v>
      </c>
    </row>
    <row r="647" spans="1:17" ht="32.25" customHeight="1" x14ac:dyDescent="0.25">
      <c r="A647" s="269" t="s">
        <v>14</v>
      </c>
      <c r="B647" s="611" t="s">
        <v>147</v>
      </c>
      <c r="C647" s="612"/>
      <c r="D647" s="612"/>
      <c r="E647" s="613"/>
      <c r="F647" s="614" t="s">
        <v>92</v>
      </c>
      <c r="G647" s="615"/>
      <c r="H647" s="634">
        <f>H648+H649+H650+H651</f>
        <v>1</v>
      </c>
      <c r="I647" s="634"/>
      <c r="J647" s="634">
        <f>J648+J649+J650+J651</f>
        <v>1</v>
      </c>
      <c r="K647" s="634"/>
      <c r="L647" s="302">
        <f>J647/H647*100</f>
        <v>100</v>
      </c>
    </row>
    <row r="648" spans="1:17" ht="20.25" customHeight="1" x14ac:dyDescent="0.25">
      <c r="A648" s="355"/>
      <c r="B648" s="558" t="s">
        <v>108</v>
      </c>
      <c r="C648" s="559"/>
      <c r="D648" s="559"/>
      <c r="E648" s="560"/>
      <c r="F648" s="591" t="s">
        <v>92</v>
      </c>
      <c r="G648" s="618"/>
      <c r="H648" s="569">
        <v>1</v>
      </c>
      <c r="I648" s="569"/>
      <c r="J648" s="569">
        <v>1</v>
      </c>
      <c r="K648" s="569"/>
      <c r="L648" s="301">
        <f>J648/H648*100</f>
        <v>100</v>
      </c>
    </row>
    <row r="649" spans="1:17" ht="20.25" customHeight="1" x14ac:dyDescent="0.25">
      <c r="A649" s="355"/>
      <c r="B649" s="558" t="s">
        <v>109</v>
      </c>
      <c r="C649" s="559"/>
      <c r="D649" s="559"/>
      <c r="E649" s="560"/>
      <c r="F649" s="591" t="s">
        <v>92</v>
      </c>
      <c r="G649" s="618"/>
      <c r="H649" s="569">
        <v>0</v>
      </c>
      <c r="I649" s="569"/>
      <c r="J649" s="569">
        <v>0</v>
      </c>
      <c r="K649" s="569"/>
      <c r="L649" s="347" t="s">
        <v>27</v>
      </c>
    </row>
    <row r="650" spans="1:17" s="44" customFormat="1" ht="20.25" customHeight="1" x14ac:dyDescent="0.25">
      <c r="A650" s="355"/>
      <c r="B650" s="558" t="s">
        <v>111</v>
      </c>
      <c r="C650" s="559"/>
      <c r="D650" s="559"/>
      <c r="E650" s="560"/>
      <c r="F650" s="591" t="s">
        <v>92</v>
      </c>
      <c r="G650" s="618"/>
      <c r="H650" s="569">
        <v>0</v>
      </c>
      <c r="I650" s="569"/>
      <c r="J650" s="569">
        <v>0</v>
      </c>
      <c r="K650" s="569"/>
      <c r="L650" s="347" t="s">
        <v>27</v>
      </c>
    </row>
    <row r="651" spans="1:17" s="45" customFormat="1" ht="18" customHeight="1" x14ac:dyDescent="0.25">
      <c r="A651" s="355"/>
      <c r="B651" s="558" t="s">
        <v>112</v>
      </c>
      <c r="C651" s="559"/>
      <c r="D651" s="559"/>
      <c r="E651" s="560"/>
      <c r="F651" s="591" t="s">
        <v>92</v>
      </c>
      <c r="G651" s="618"/>
      <c r="H651" s="569">
        <v>0</v>
      </c>
      <c r="I651" s="569"/>
      <c r="J651" s="569">
        <v>0</v>
      </c>
      <c r="K651" s="569"/>
      <c r="L651" s="347" t="s">
        <v>27</v>
      </c>
    </row>
    <row r="652" spans="1:17" s="45" customFormat="1" ht="18" customHeight="1" x14ac:dyDescent="0.25">
      <c r="A652" s="269" t="s">
        <v>16</v>
      </c>
      <c r="B652" s="611" t="s">
        <v>148</v>
      </c>
      <c r="C652" s="612"/>
      <c r="D652" s="612"/>
      <c r="E652" s="613"/>
      <c r="F652" s="614" t="s">
        <v>92</v>
      </c>
      <c r="G652" s="615"/>
      <c r="H652" s="634">
        <f>H653+H654+H655+H656</f>
        <v>1</v>
      </c>
      <c r="I652" s="634"/>
      <c r="J652" s="634">
        <f>J653+J654+J655+J656</f>
        <v>1</v>
      </c>
      <c r="K652" s="634"/>
      <c r="L652" s="302">
        <f>J652/H652*100</f>
        <v>100</v>
      </c>
    </row>
    <row r="653" spans="1:17" s="45" customFormat="1" ht="18" customHeight="1" x14ac:dyDescent="0.25">
      <c r="A653" s="355"/>
      <c r="B653" s="558" t="s">
        <v>108</v>
      </c>
      <c r="C653" s="559"/>
      <c r="D653" s="559"/>
      <c r="E653" s="560"/>
      <c r="F653" s="591" t="s">
        <v>92</v>
      </c>
      <c r="G653" s="618"/>
      <c r="H653" s="569">
        <v>1</v>
      </c>
      <c r="I653" s="569"/>
      <c r="J653" s="569">
        <v>1</v>
      </c>
      <c r="K653" s="569"/>
      <c r="L653" s="301">
        <f>J653/H653*100</f>
        <v>100</v>
      </c>
    </row>
    <row r="654" spans="1:17" s="191" customFormat="1" ht="18" customHeight="1" x14ac:dyDescent="0.25">
      <c r="A654" s="355"/>
      <c r="B654" s="558" t="s">
        <v>109</v>
      </c>
      <c r="C654" s="559"/>
      <c r="D654" s="559"/>
      <c r="E654" s="560"/>
      <c r="F654" s="591" t="s">
        <v>92</v>
      </c>
      <c r="G654" s="618"/>
      <c r="H654" s="569">
        <v>0</v>
      </c>
      <c r="I654" s="569"/>
      <c r="J654" s="569">
        <v>0</v>
      </c>
      <c r="K654" s="569"/>
      <c r="L654" s="347" t="s">
        <v>27</v>
      </c>
    </row>
    <row r="655" spans="1:17" s="45" customFormat="1" ht="21" customHeight="1" x14ac:dyDescent="0.25">
      <c r="A655" s="355"/>
      <c r="B655" s="558" t="s">
        <v>111</v>
      </c>
      <c r="C655" s="559"/>
      <c r="D655" s="559"/>
      <c r="E655" s="560"/>
      <c r="F655" s="591" t="s">
        <v>92</v>
      </c>
      <c r="G655" s="618"/>
      <c r="H655" s="569">
        <v>0</v>
      </c>
      <c r="I655" s="569"/>
      <c r="J655" s="569">
        <v>0</v>
      </c>
      <c r="K655" s="569"/>
      <c r="L655" s="347" t="s">
        <v>27</v>
      </c>
    </row>
    <row r="656" spans="1:17" s="45" customFormat="1" ht="28.5" customHeight="1" x14ac:dyDescent="0.25">
      <c r="A656" s="350"/>
      <c r="B656" s="623" t="s">
        <v>112</v>
      </c>
      <c r="C656" s="623"/>
      <c r="D656" s="623"/>
      <c r="E656" s="623"/>
      <c r="F656" s="633" t="s">
        <v>92</v>
      </c>
      <c r="G656" s="633"/>
      <c r="H656" s="569">
        <v>0</v>
      </c>
      <c r="I656" s="569"/>
      <c r="J656" s="569">
        <v>0</v>
      </c>
      <c r="K656" s="569"/>
      <c r="L656" s="347" t="s">
        <v>27</v>
      </c>
    </row>
    <row r="657" spans="1:12" s="45" customFormat="1" ht="18" customHeight="1" x14ac:dyDescent="0.25">
      <c r="A657" s="583" t="s">
        <v>674</v>
      </c>
      <c r="B657" s="584"/>
      <c r="C657" s="584"/>
      <c r="D657" s="584"/>
      <c r="E657" s="584"/>
      <c r="F657" s="584"/>
      <c r="G657" s="584"/>
      <c r="H657" s="584"/>
      <c r="I657" s="584"/>
      <c r="J657" s="584"/>
      <c r="K657" s="584"/>
      <c r="L657" s="584"/>
    </row>
    <row r="658" spans="1:12" s="45" customFormat="1" ht="18" customHeight="1" x14ac:dyDescent="0.25">
      <c r="A658" s="585" t="s">
        <v>675</v>
      </c>
      <c r="B658" s="586"/>
      <c r="C658" s="586"/>
      <c r="D658" s="586"/>
      <c r="E658" s="586"/>
      <c r="F658" s="586"/>
      <c r="G658" s="586"/>
      <c r="H658" s="586"/>
      <c r="I658" s="586"/>
      <c r="J658" s="586"/>
      <c r="K658" s="586"/>
      <c r="L658" s="586"/>
    </row>
    <row r="659" spans="1:12" s="45" customFormat="1" ht="18" customHeight="1" x14ac:dyDescent="0.25">
      <c r="A659" s="585" t="s">
        <v>686</v>
      </c>
      <c r="B659" s="796"/>
      <c r="C659" s="796"/>
      <c r="D659" s="796"/>
      <c r="E659" s="796"/>
      <c r="F659" s="796"/>
      <c r="G659" s="796"/>
      <c r="H659" s="796"/>
      <c r="I659" s="796"/>
      <c r="J659" s="796"/>
      <c r="K659" s="796"/>
      <c r="L659" s="796"/>
    </row>
    <row r="660" spans="1:12" s="45" customFormat="1" ht="18.75" customHeight="1" x14ac:dyDescent="0.25">
      <c r="A660" s="585" t="s">
        <v>681</v>
      </c>
      <c r="B660" s="586"/>
      <c r="C660" s="586"/>
      <c r="D660" s="586"/>
      <c r="E660" s="586"/>
      <c r="F660" s="586"/>
      <c r="G660" s="586"/>
      <c r="H660" s="586"/>
      <c r="I660" s="586"/>
      <c r="J660" s="586"/>
      <c r="K660" s="586"/>
      <c r="L660" s="586"/>
    </row>
    <row r="661" spans="1:12" s="45" customFormat="1" ht="16.5" customHeight="1" x14ac:dyDescent="0.25">
      <c r="A661" s="585" t="s">
        <v>684</v>
      </c>
      <c r="B661" s="586"/>
      <c r="C661" s="586"/>
      <c r="D661" s="586"/>
      <c r="E661" s="586"/>
      <c r="F661" s="586"/>
      <c r="G661" s="586"/>
      <c r="H661" s="586"/>
      <c r="I661" s="586"/>
      <c r="J661" s="586"/>
      <c r="K661" s="586"/>
      <c r="L661" s="586"/>
    </row>
    <row r="662" spans="1:12" s="45" customFormat="1" ht="27.75" customHeight="1" x14ac:dyDescent="0.25">
      <c r="A662" s="585" t="s">
        <v>685</v>
      </c>
      <c r="B662" s="586"/>
      <c r="C662" s="586"/>
      <c r="D662" s="586"/>
      <c r="E662" s="586"/>
      <c r="F662" s="586"/>
      <c r="G662" s="586"/>
      <c r="H662" s="586"/>
      <c r="I662" s="586"/>
      <c r="J662" s="586"/>
      <c r="K662" s="586"/>
      <c r="L662" s="586"/>
    </row>
    <row r="663" spans="1:12" s="45" customFormat="1" ht="27.75" customHeight="1" x14ac:dyDescent="0.25">
      <c r="A663" s="519"/>
      <c r="B663" s="619"/>
      <c r="C663" s="535"/>
      <c r="D663" s="535"/>
      <c r="E663" s="535"/>
      <c r="F663" s="535"/>
      <c r="G663" s="535"/>
      <c r="H663" s="535"/>
      <c r="I663" s="535"/>
      <c r="J663" s="535"/>
      <c r="K663" s="535"/>
      <c r="L663" s="535"/>
    </row>
    <row r="664" spans="1:12" s="45" customFormat="1" ht="18" customHeight="1" x14ac:dyDescent="0.25">
      <c r="A664" s="523" t="s">
        <v>7</v>
      </c>
      <c r="B664" s="890" t="s">
        <v>20</v>
      </c>
      <c r="C664" s="890"/>
      <c r="D664" s="890"/>
      <c r="E664" s="890"/>
      <c r="F664" s="891" t="s">
        <v>9</v>
      </c>
      <c r="G664" s="891"/>
      <c r="H664" s="608" t="s">
        <v>448</v>
      </c>
      <c r="I664" s="608"/>
      <c r="J664" s="608" t="s">
        <v>471</v>
      </c>
      <c r="K664" s="608"/>
      <c r="L664" s="376" t="s">
        <v>21</v>
      </c>
    </row>
    <row r="665" spans="1:12" s="45" customFormat="1" ht="18" customHeight="1" x14ac:dyDescent="0.25">
      <c r="A665" s="544" t="s">
        <v>149</v>
      </c>
      <c r="B665" s="545"/>
      <c r="C665" s="545"/>
      <c r="D665" s="545"/>
      <c r="E665" s="545"/>
      <c r="F665" s="545"/>
      <c r="G665" s="545"/>
      <c r="H665" s="545"/>
      <c r="I665" s="545"/>
      <c r="J665" s="545"/>
      <c r="K665" s="545"/>
      <c r="L665" s="546"/>
    </row>
    <row r="666" spans="1:12" s="45" customFormat="1" ht="18" customHeight="1" x14ac:dyDescent="0.25">
      <c r="A666" s="268" t="s">
        <v>139</v>
      </c>
      <c r="B666" s="671" t="s">
        <v>150</v>
      </c>
      <c r="C666" s="672"/>
      <c r="D666" s="672"/>
      <c r="E666" s="673"/>
      <c r="F666" s="654" t="s">
        <v>92</v>
      </c>
      <c r="G666" s="842"/>
      <c r="H666" s="629">
        <v>1</v>
      </c>
      <c r="I666" s="629"/>
      <c r="J666" s="629">
        <v>1</v>
      </c>
      <c r="K666" s="629"/>
      <c r="L666" s="274">
        <f>J666/H666*100</f>
        <v>100</v>
      </c>
    </row>
    <row r="667" spans="1:12" s="45" customFormat="1" ht="18" customHeight="1" x14ac:dyDescent="0.25">
      <c r="A667" s="544" t="s">
        <v>151</v>
      </c>
      <c r="B667" s="545"/>
      <c r="C667" s="545"/>
      <c r="D667" s="545"/>
      <c r="E667" s="545"/>
      <c r="F667" s="545"/>
      <c r="G667" s="545"/>
      <c r="H667" s="545"/>
      <c r="I667" s="545"/>
      <c r="J667" s="545"/>
      <c r="K667" s="545"/>
      <c r="L667" s="546"/>
    </row>
    <row r="668" spans="1:12" s="45" customFormat="1" ht="34.5" customHeight="1" x14ac:dyDescent="0.25">
      <c r="A668" s="268" t="s">
        <v>139</v>
      </c>
      <c r="B668" s="630" t="s">
        <v>410</v>
      </c>
      <c r="C668" s="631"/>
      <c r="D668" s="631"/>
      <c r="E668" s="632"/>
      <c r="F668" s="654" t="s">
        <v>23</v>
      </c>
      <c r="G668" s="655"/>
      <c r="H668" s="635">
        <v>887</v>
      </c>
      <c r="I668" s="635"/>
      <c r="J668" s="635">
        <f>J669+J674+J679+J680+J681</f>
        <v>865</v>
      </c>
      <c r="K668" s="635"/>
      <c r="L668" s="351">
        <f t="shared" ref="L668:L681" si="29">J668/H668*100</f>
        <v>97.519729425028189</v>
      </c>
    </row>
    <row r="669" spans="1:12" s="45" customFormat="1" ht="33" customHeight="1" x14ac:dyDescent="0.25">
      <c r="A669" s="269" t="s">
        <v>12</v>
      </c>
      <c r="B669" s="611" t="s">
        <v>613</v>
      </c>
      <c r="C669" s="612"/>
      <c r="D669" s="612"/>
      <c r="E669" s="613"/>
      <c r="F669" s="614" t="s">
        <v>23</v>
      </c>
      <c r="G669" s="615"/>
      <c r="H669" s="570">
        <v>255</v>
      </c>
      <c r="I669" s="571"/>
      <c r="J669" s="570">
        <f>J670+J671+J672+J673</f>
        <v>246</v>
      </c>
      <c r="K669" s="571"/>
      <c r="L669" s="302">
        <f t="shared" si="29"/>
        <v>96.470588235294116</v>
      </c>
    </row>
    <row r="670" spans="1:12" s="45" customFormat="1" ht="18" customHeight="1" x14ac:dyDescent="0.25">
      <c r="A670" s="355"/>
      <c r="B670" s="616" t="s">
        <v>108</v>
      </c>
      <c r="C670" s="617"/>
      <c r="D670" s="617"/>
      <c r="E670" s="610"/>
      <c r="F670" s="591" t="s">
        <v>23</v>
      </c>
      <c r="G670" s="618"/>
      <c r="H670" s="609">
        <v>192</v>
      </c>
      <c r="I670" s="610"/>
      <c r="J670" s="609">
        <v>187</v>
      </c>
      <c r="K670" s="610"/>
      <c r="L670" s="301">
        <f t="shared" si="29"/>
        <v>97.395833333333343</v>
      </c>
    </row>
    <row r="671" spans="1:12" s="45" customFormat="1" ht="18" customHeight="1" x14ac:dyDescent="0.25">
      <c r="A671" s="355"/>
      <c r="B671" s="558" t="s">
        <v>109</v>
      </c>
      <c r="C671" s="559"/>
      <c r="D671" s="559"/>
      <c r="E671" s="560"/>
      <c r="F671" s="591" t="s">
        <v>23</v>
      </c>
      <c r="G671" s="618"/>
      <c r="H671" s="566">
        <v>1</v>
      </c>
      <c r="I671" s="607"/>
      <c r="J671" s="566">
        <v>1</v>
      </c>
      <c r="K671" s="607"/>
      <c r="L671" s="301">
        <f t="shared" si="29"/>
        <v>100</v>
      </c>
    </row>
    <row r="672" spans="1:12" s="45" customFormat="1" ht="18" customHeight="1" x14ac:dyDescent="0.25">
      <c r="A672" s="355"/>
      <c r="B672" s="558" t="s">
        <v>111</v>
      </c>
      <c r="C672" s="559"/>
      <c r="D672" s="559"/>
      <c r="E672" s="560"/>
      <c r="F672" s="591" t="s">
        <v>23</v>
      </c>
      <c r="G672" s="618"/>
      <c r="H672" s="566">
        <v>48</v>
      </c>
      <c r="I672" s="607"/>
      <c r="J672" s="566">
        <v>45</v>
      </c>
      <c r="K672" s="607"/>
      <c r="L672" s="301">
        <f t="shared" si="29"/>
        <v>93.75</v>
      </c>
    </row>
    <row r="673" spans="1:13" s="45" customFormat="1" ht="33.75" customHeight="1" x14ac:dyDescent="0.25">
      <c r="A673" s="355"/>
      <c r="B673" s="558" t="s">
        <v>112</v>
      </c>
      <c r="C673" s="559"/>
      <c r="D673" s="559"/>
      <c r="E673" s="560"/>
      <c r="F673" s="591" t="s">
        <v>23</v>
      </c>
      <c r="G673" s="618"/>
      <c r="H673" s="566">
        <v>14</v>
      </c>
      <c r="I673" s="607"/>
      <c r="J673" s="566">
        <v>13</v>
      </c>
      <c r="K673" s="607"/>
      <c r="L673" s="301">
        <f t="shared" si="29"/>
        <v>92.857142857142861</v>
      </c>
    </row>
    <row r="674" spans="1:13" s="45" customFormat="1" ht="18" customHeight="1" x14ac:dyDescent="0.25">
      <c r="A674" s="269" t="s">
        <v>14</v>
      </c>
      <c r="B674" s="611" t="s">
        <v>614</v>
      </c>
      <c r="C674" s="612"/>
      <c r="D674" s="612"/>
      <c r="E674" s="613"/>
      <c r="F674" s="614" t="s">
        <v>23</v>
      </c>
      <c r="G674" s="615"/>
      <c r="H674" s="642">
        <v>509</v>
      </c>
      <c r="I674" s="643"/>
      <c r="J674" s="642">
        <v>498</v>
      </c>
      <c r="K674" s="643"/>
      <c r="L674" s="302">
        <f t="shared" si="29"/>
        <v>97.83889980353635</v>
      </c>
    </row>
    <row r="675" spans="1:13" s="45" customFormat="1" ht="18" customHeight="1" x14ac:dyDescent="0.25">
      <c r="A675" s="355"/>
      <c r="B675" s="558" t="s">
        <v>108</v>
      </c>
      <c r="C675" s="559"/>
      <c r="D675" s="559"/>
      <c r="E675" s="560"/>
      <c r="F675" s="591" t="s">
        <v>23</v>
      </c>
      <c r="G675" s="618"/>
      <c r="H675" s="566">
        <v>276</v>
      </c>
      <c r="I675" s="607"/>
      <c r="J675" s="566">
        <v>269</v>
      </c>
      <c r="K675" s="607"/>
      <c r="L675" s="301">
        <f t="shared" si="29"/>
        <v>97.463768115942031</v>
      </c>
    </row>
    <row r="676" spans="1:13" s="45" customFormat="1" ht="18" customHeight="1" x14ac:dyDescent="0.25">
      <c r="A676" s="355"/>
      <c r="B676" s="558" t="s">
        <v>688</v>
      </c>
      <c r="C676" s="559"/>
      <c r="D676" s="559"/>
      <c r="E676" s="560"/>
      <c r="F676" s="591" t="s">
        <v>23</v>
      </c>
      <c r="G676" s="618"/>
      <c r="H676" s="566">
        <v>11</v>
      </c>
      <c r="I676" s="607"/>
      <c r="J676" s="566">
        <v>10</v>
      </c>
      <c r="K676" s="607"/>
      <c r="L676" s="301">
        <f t="shared" si="29"/>
        <v>90.909090909090907</v>
      </c>
    </row>
    <row r="677" spans="1:13" s="45" customFormat="1" ht="18" customHeight="1" x14ac:dyDescent="0.25">
      <c r="A677" s="355"/>
      <c r="B677" s="558" t="s">
        <v>111</v>
      </c>
      <c r="C677" s="559"/>
      <c r="D677" s="559"/>
      <c r="E677" s="560"/>
      <c r="F677" s="591" t="s">
        <v>23</v>
      </c>
      <c r="G677" s="618"/>
      <c r="H677" s="566">
        <v>127</v>
      </c>
      <c r="I677" s="607"/>
      <c r="J677" s="566">
        <v>123</v>
      </c>
      <c r="K677" s="607"/>
      <c r="L677" s="301">
        <f t="shared" si="29"/>
        <v>96.850393700787393</v>
      </c>
    </row>
    <row r="678" spans="1:13" s="45" customFormat="1" ht="18" customHeight="1" x14ac:dyDescent="0.25">
      <c r="A678" s="355"/>
      <c r="B678" s="558" t="s">
        <v>112</v>
      </c>
      <c r="C678" s="559"/>
      <c r="D678" s="559"/>
      <c r="E678" s="560"/>
      <c r="F678" s="591" t="s">
        <v>23</v>
      </c>
      <c r="G678" s="618"/>
      <c r="H678" s="566">
        <v>95</v>
      </c>
      <c r="I678" s="607"/>
      <c r="J678" s="566">
        <v>96</v>
      </c>
      <c r="K678" s="607"/>
      <c r="L678" s="301">
        <f t="shared" si="29"/>
        <v>101.05263157894737</v>
      </c>
    </row>
    <row r="679" spans="1:13" s="45" customFormat="1" ht="18" customHeight="1" x14ac:dyDescent="0.25">
      <c r="A679" s="269" t="s">
        <v>16</v>
      </c>
      <c r="B679" s="611" t="s">
        <v>142</v>
      </c>
      <c r="C679" s="612"/>
      <c r="D679" s="612"/>
      <c r="E679" s="613"/>
      <c r="F679" s="614" t="s">
        <v>23</v>
      </c>
      <c r="G679" s="615"/>
      <c r="H679" s="642">
        <v>68</v>
      </c>
      <c r="I679" s="643"/>
      <c r="J679" s="642">
        <v>63</v>
      </c>
      <c r="K679" s="643"/>
      <c r="L679" s="302">
        <f>J679/H679*100</f>
        <v>92.64705882352942</v>
      </c>
    </row>
    <row r="680" spans="1:13" s="45" customFormat="1" ht="33.75" customHeight="1" x14ac:dyDescent="0.25">
      <c r="A680" s="269" t="s">
        <v>18</v>
      </c>
      <c r="B680" s="611" t="s">
        <v>451</v>
      </c>
      <c r="C680" s="612"/>
      <c r="D680" s="612"/>
      <c r="E680" s="613"/>
      <c r="F680" s="614" t="s">
        <v>23</v>
      </c>
      <c r="G680" s="615"/>
      <c r="H680" s="642">
        <v>31</v>
      </c>
      <c r="I680" s="643"/>
      <c r="J680" s="642">
        <v>34</v>
      </c>
      <c r="K680" s="643"/>
      <c r="L680" s="302">
        <f t="shared" si="29"/>
        <v>109.6774193548387</v>
      </c>
    </row>
    <row r="681" spans="1:13" s="45" customFormat="1" ht="48.75" customHeight="1" x14ac:dyDescent="0.25">
      <c r="A681" s="269" t="s">
        <v>31</v>
      </c>
      <c r="B681" s="611" t="s">
        <v>475</v>
      </c>
      <c r="C681" s="612"/>
      <c r="D681" s="612"/>
      <c r="E681" s="613"/>
      <c r="F681" s="614" t="s">
        <v>23</v>
      </c>
      <c r="G681" s="615"/>
      <c r="H681" s="642">
        <v>24</v>
      </c>
      <c r="I681" s="643"/>
      <c r="J681" s="642">
        <v>24</v>
      </c>
      <c r="K681" s="643"/>
      <c r="L681" s="422">
        <f t="shared" si="29"/>
        <v>100</v>
      </c>
    </row>
    <row r="682" spans="1:13" s="45" customFormat="1" ht="21.75" customHeight="1" x14ac:dyDescent="0.25">
      <c r="A682" s="892" t="s">
        <v>689</v>
      </c>
      <c r="B682" s="893"/>
      <c r="C682" s="893"/>
      <c r="D682" s="893"/>
      <c r="E682" s="893"/>
      <c r="F682" s="893"/>
      <c r="G682" s="893"/>
      <c r="H682" s="893"/>
      <c r="I682" s="893"/>
      <c r="J682" s="893"/>
      <c r="K682" s="893"/>
      <c r="L682" s="893"/>
    </row>
    <row r="683" spans="1:13" s="45" customFormat="1" ht="24.95" customHeight="1" x14ac:dyDescent="0.25">
      <c r="A683" s="894" t="s">
        <v>152</v>
      </c>
      <c r="B683" s="894"/>
      <c r="C683" s="894"/>
      <c r="D683" s="894"/>
      <c r="E683" s="894"/>
      <c r="F683" s="894"/>
      <c r="G683" s="894"/>
      <c r="H683" s="894"/>
      <c r="I683" s="894"/>
      <c r="J683" s="894"/>
      <c r="K683" s="894"/>
      <c r="L683" s="894"/>
      <c r="M683" s="1"/>
    </row>
    <row r="684" spans="1:13" s="45" customFormat="1" ht="24.95" customHeight="1" x14ac:dyDescent="0.25">
      <c r="A684" s="373" t="s">
        <v>7</v>
      </c>
      <c r="B684" s="699" t="s">
        <v>20</v>
      </c>
      <c r="C684" s="699"/>
      <c r="D684" s="699"/>
      <c r="E684" s="699"/>
      <c r="F684" s="605" t="s">
        <v>9</v>
      </c>
      <c r="G684" s="605"/>
      <c r="H684" s="549" t="s">
        <v>534</v>
      </c>
      <c r="I684" s="550"/>
      <c r="J684" s="549" t="s">
        <v>535</v>
      </c>
      <c r="K684" s="550"/>
      <c r="L684" s="371" t="s">
        <v>153</v>
      </c>
      <c r="M684" s="1"/>
    </row>
    <row r="685" spans="1:13" s="45" customFormat="1" ht="31.5" customHeight="1" x14ac:dyDescent="0.25">
      <c r="A685" s="375">
        <v>1</v>
      </c>
      <c r="B685" s="606" t="s">
        <v>154</v>
      </c>
      <c r="C685" s="606"/>
      <c r="D685" s="606"/>
      <c r="E685" s="606"/>
      <c r="F685" s="627" t="s">
        <v>155</v>
      </c>
      <c r="G685" s="627"/>
      <c r="H685" s="628" t="s">
        <v>414</v>
      </c>
      <c r="I685" s="628"/>
      <c r="J685" s="628" t="s">
        <v>414</v>
      </c>
      <c r="K685" s="628"/>
      <c r="L685" s="456" t="s">
        <v>115</v>
      </c>
      <c r="M685" s="1"/>
    </row>
    <row r="686" spans="1:13" s="45" customFormat="1" ht="17.25" customHeight="1" x14ac:dyDescent="0.25">
      <c r="A686" s="356" t="s">
        <v>12</v>
      </c>
      <c r="B686" s="626" t="s">
        <v>156</v>
      </c>
      <c r="C686" s="626"/>
      <c r="D686" s="626"/>
      <c r="E686" s="626"/>
      <c r="F686" s="624" t="s">
        <v>157</v>
      </c>
      <c r="G686" s="624"/>
      <c r="H686" s="625" t="s">
        <v>158</v>
      </c>
      <c r="I686" s="625"/>
      <c r="J686" s="625" t="s">
        <v>158</v>
      </c>
      <c r="K686" s="625"/>
      <c r="L686" s="454" t="s">
        <v>115</v>
      </c>
      <c r="M686" s="1"/>
    </row>
    <row r="687" spans="1:13" s="45" customFormat="1" ht="17.25" customHeight="1" x14ac:dyDescent="0.25">
      <c r="A687" s="394"/>
      <c r="B687" s="623" t="s">
        <v>108</v>
      </c>
      <c r="C687" s="623"/>
      <c r="D687" s="623"/>
      <c r="E687" s="623"/>
      <c r="F687" s="604" t="s">
        <v>157</v>
      </c>
      <c r="G687" s="604"/>
      <c r="H687" s="568" t="s">
        <v>159</v>
      </c>
      <c r="I687" s="568"/>
      <c r="J687" s="568" t="s">
        <v>159</v>
      </c>
      <c r="K687" s="568"/>
      <c r="L687" s="452" t="s">
        <v>115</v>
      </c>
      <c r="M687" s="1"/>
    </row>
    <row r="688" spans="1:13" s="45" customFormat="1" ht="17.25" customHeight="1" x14ac:dyDescent="0.25">
      <c r="A688" s="394"/>
      <c r="B688" s="623" t="s">
        <v>109</v>
      </c>
      <c r="C688" s="623"/>
      <c r="D688" s="623"/>
      <c r="E688" s="623"/>
      <c r="F688" s="604" t="s">
        <v>157</v>
      </c>
      <c r="G688" s="604"/>
      <c r="H688" s="568" t="s">
        <v>160</v>
      </c>
      <c r="I688" s="568"/>
      <c r="J688" s="568" t="s">
        <v>160</v>
      </c>
      <c r="K688" s="568"/>
      <c r="L688" s="452" t="s">
        <v>115</v>
      </c>
      <c r="M688" s="1"/>
    </row>
    <row r="689" spans="1:13" s="45" customFormat="1" ht="17.25" customHeight="1" x14ac:dyDescent="0.25">
      <c r="A689" s="394"/>
      <c r="B689" s="623" t="s">
        <v>111</v>
      </c>
      <c r="C689" s="623"/>
      <c r="D689" s="623"/>
      <c r="E689" s="623"/>
      <c r="F689" s="604" t="s">
        <v>157</v>
      </c>
      <c r="G689" s="604"/>
      <c r="H689" s="568" t="s">
        <v>161</v>
      </c>
      <c r="I689" s="568"/>
      <c r="J689" s="568" t="s">
        <v>161</v>
      </c>
      <c r="K689" s="568"/>
      <c r="L689" s="452" t="s">
        <v>115</v>
      </c>
      <c r="M689" s="1"/>
    </row>
    <row r="690" spans="1:13" s="45" customFormat="1" ht="18.75" customHeight="1" x14ac:dyDescent="0.25">
      <c r="A690" s="394"/>
      <c r="B690" s="623" t="s">
        <v>112</v>
      </c>
      <c r="C690" s="623"/>
      <c r="D690" s="623"/>
      <c r="E690" s="623"/>
      <c r="F690" s="604" t="s">
        <v>157</v>
      </c>
      <c r="G690" s="604"/>
      <c r="H690" s="568" t="s">
        <v>162</v>
      </c>
      <c r="I690" s="568"/>
      <c r="J690" s="568" t="s">
        <v>162</v>
      </c>
      <c r="K690" s="568"/>
      <c r="L690" s="452" t="s">
        <v>115</v>
      </c>
      <c r="M690" s="1"/>
    </row>
    <row r="691" spans="1:13" s="45" customFormat="1" ht="18.75" customHeight="1" x14ac:dyDescent="0.25">
      <c r="A691" s="394"/>
      <c r="B691" s="611" t="s">
        <v>163</v>
      </c>
      <c r="C691" s="612"/>
      <c r="D691" s="612"/>
      <c r="E691" s="613"/>
      <c r="F691" s="624" t="s">
        <v>164</v>
      </c>
      <c r="G691" s="624"/>
      <c r="H691" s="625">
        <v>330</v>
      </c>
      <c r="I691" s="625"/>
      <c r="J691" s="625">
        <v>330.55</v>
      </c>
      <c r="K691" s="625"/>
      <c r="L691" s="454">
        <f>J691/H691*100</f>
        <v>100.16666666666667</v>
      </c>
      <c r="M691" s="1"/>
    </row>
    <row r="692" spans="1:13" s="45" customFormat="1" ht="18.75" customHeight="1" x14ac:dyDescent="0.25">
      <c r="A692" s="394"/>
      <c r="B692" s="611" t="s">
        <v>397</v>
      </c>
      <c r="C692" s="612"/>
      <c r="D692" s="612"/>
      <c r="E692" s="613"/>
      <c r="F692" s="624" t="s">
        <v>165</v>
      </c>
      <c r="G692" s="624"/>
      <c r="H692" s="625">
        <v>14.37</v>
      </c>
      <c r="I692" s="625"/>
      <c r="J692" s="625">
        <v>14.87</v>
      </c>
      <c r="K692" s="625"/>
      <c r="L692" s="454">
        <f>J692/H692*100</f>
        <v>103.4794711203897</v>
      </c>
      <c r="M692" s="1"/>
    </row>
    <row r="693" spans="1:13" s="45" customFormat="1" ht="18.75" customHeight="1" x14ac:dyDescent="0.25">
      <c r="A693" s="394"/>
      <c r="B693" s="626" t="s">
        <v>554</v>
      </c>
      <c r="C693" s="626"/>
      <c r="D693" s="626"/>
      <c r="E693" s="626"/>
      <c r="F693" s="624" t="s">
        <v>166</v>
      </c>
      <c r="G693" s="624"/>
      <c r="H693" s="625">
        <v>229144</v>
      </c>
      <c r="I693" s="625"/>
      <c r="J693" s="625">
        <v>239489</v>
      </c>
      <c r="K693" s="625"/>
      <c r="L693" s="454">
        <f>J693/H693*100</f>
        <v>104.5146283559683</v>
      </c>
      <c r="M693" s="1"/>
    </row>
    <row r="694" spans="1:13" s="45" customFormat="1" ht="20.25" customHeight="1" x14ac:dyDescent="0.25">
      <c r="A694" s="394"/>
      <c r="B694" s="626" t="s">
        <v>422</v>
      </c>
      <c r="C694" s="626"/>
      <c r="D694" s="626"/>
      <c r="E694" s="626"/>
      <c r="F694" s="624" t="s">
        <v>167</v>
      </c>
      <c r="G694" s="624"/>
      <c r="H694" s="625">
        <v>66.75</v>
      </c>
      <c r="I694" s="625"/>
      <c r="J694" s="625">
        <v>75.709999999999994</v>
      </c>
      <c r="K694" s="625"/>
      <c r="L694" s="454">
        <f>J694/H694*100</f>
        <v>113.42322097378276</v>
      </c>
      <c r="M694" s="1"/>
    </row>
    <row r="695" spans="1:13" s="45" customFormat="1" ht="33" customHeight="1" x14ac:dyDescent="0.25">
      <c r="A695" s="356" t="s">
        <v>14</v>
      </c>
      <c r="B695" s="626" t="s">
        <v>425</v>
      </c>
      <c r="C695" s="626"/>
      <c r="D695" s="626"/>
      <c r="E695" s="626"/>
      <c r="F695" s="624" t="s">
        <v>157</v>
      </c>
      <c r="G695" s="624"/>
      <c r="H695" s="625" t="s">
        <v>168</v>
      </c>
      <c r="I695" s="625"/>
      <c r="J695" s="625" t="s">
        <v>168</v>
      </c>
      <c r="K695" s="625"/>
      <c r="L695" s="454" t="s">
        <v>386</v>
      </c>
      <c r="M695" s="1"/>
    </row>
    <row r="696" spans="1:13" s="45" customFormat="1" ht="18.75" customHeight="1" x14ac:dyDescent="0.25">
      <c r="A696" s="356"/>
      <c r="B696" s="558" t="s">
        <v>108</v>
      </c>
      <c r="C696" s="559"/>
      <c r="D696" s="559"/>
      <c r="E696" s="560"/>
      <c r="F696" s="604" t="s">
        <v>157</v>
      </c>
      <c r="G696" s="604"/>
      <c r="H696" s="568" t="s">
        <v>169</v>
      </c>
      <c r="I696" s="568"/>
      <c r="J696" s="568" t="s">
        <v>169</v>
      </c>
      <c r="K696" s="568"/>
      <c r="L696" s="452" t="s">
        <v>386</v>
      </c>
      <c r="M696" s="1"/>
    </row>
    <row r="697" spans="1:13" s="45" customFormat="1" ht="18.75" customHeight="1" x14ac:dyDescent="0.25">
      <c r="A697" s="356"/>
      <c r="B697" s="623" t="s">
        <v>109</v>
      </c>
      <c r="C697" s="623"/>
      <c r="D697" s="623"/>
      <c r="E697" s="623"/>
      <c r="F697" s="604" t="s">
        <v>157</v>
      </c>
      <c r="G697" s="604"/>
      <c r="H697" s="568">
        <v>0</v>
      </c>
      <c r="I697" s="568"/>
      <c r="J697" s="568">
        <v>0</v>
      </c>
      <c r="K697" s="568"/>
      <c r="L697" s="452" t="s">
        <v>27</v>
      </c>
      <c r="M697" s="1"/>
    </row>
    <row r="698" spans="1:13" s="45" customFormat="1" ht="18.75" customHeight="1" x14ac:dyDescent="0.25">
      <c r="A698" s="356"/>
      <c r="B698" s="623" t="s">
        <v>111</v>
      </c>
      <c r="C698" s="623"/>
      <c r="D698" s="623"/>
      <c r="E698" s="623"/>
      <c r="F698" s="604" t="s">
        <v>157</v>
      </c>
      <c r="G698" s="604"/>
      <c r="H698" s="568" t="s">
        <v>170</v>
      </c>
      <c r="I698" s="568"/>
      <c r="J698" s="568" t="s">
        <v>170</v>
      </c>
      <c r="K698" s="568"/>
      <c r="L698" s="452" t="s">
        <v>115</v>
      </c>
      <c r="M698" s="1"/>
    </row>
    <row r="699" spans="1:13" s="45" customFormat="1" ht="21.75" customHeight="1" x14ac:dyDescent="0.25">
      <c r="A699" s="356"/>
      <c r="B699" s="623" t="s">
        <v>112</v>
      </c>
      <c r="C699" s="623"/>
      <c r="D699" s="623"/>
      <c r="E699" s="623"/>
      <c r="F699" s="604" t="s">
        <v>157</v>
      </c>
      <c r="G699" s="604"/>
      <c r="H699" s="568" t="s">
        <v>169</v>
      </c>
      <c r="I699" s="568"/>
      <c r="J699" s="568" t="s">
        <v>169</v>
      </c>
      <c r="K699" s="568"/>
      <c r="L699" s="452" t="s">
        <v>115</v>
      </c>
      <c r="M699" s="1"/>
    </row>
    <row r="700" spans="1:13" s="45" customFormat="1" ht="21.75" customHeight="1" x14ac:dyDescent="0.25">
      <c r="A700" s="356"/>
      <c r="B700" s="626" t="s">
        <v>171</v>
      </c>
      <c r="C700" s="626"/>
      <c r="D700" s="626"/>
      <c r="E700" s="626"/>
      <c r="F700" s="624" t="s">
        <v>92</v>
      </c>
      <c r="G700" s="624"/>
      <c r="H700" s="625">
        <v>132</v>
      </c>
      <c r="I700" s="625"/>
      <c r="J700" s="625">
        <v>132</v>
      </c>
      <c r="K700" s="625"/>
      <c r="L700" s="454">
        <f>J700/H700*100</f>
        <v>100</v>
      </c>
      <c r="M700" s="1"/>
    </row>
    <row r="701" spans="1:13" s="45" customFormat="1" ht="21.75" customHeight="1" x14ac:dyDescent="0.25">
      <c r="A701" s="356"/>
      <c r="B701" s="626" t="s">
        <v>172</v>
      </c>
      <c r="C701" s="626"/>
      <c r="D701" s="626"/>
      <c r="E701" s="626"/>
      <c r="F701" s="624" t="s">
        <v>23</v>
      </c>
      <c r="G701" s="624"/>
      <c r="H701" s="625">
        <v>1423</v>
      </c>
      <c r="I701" s="625"/>
      <c r="J701" s="625">
        <v>1430</v>
      </c>
      <c r="K701" s="625"/>
      <c r="L701" s="454">
        <f>J701/H701*100</f>
        <v>100.49191848208012</v>
      </c>
      <c r="M701" s="1"/>
    </row>
    <row r="702" spans="1:13" s="45" customFormat="1" ht="21" customHeight="1" x14ac:dyDescent="0.25">
      <c r="A702" s="356"/>
      <c r="B702" s="626" t="s">
        <v>476</v>
      </c>
      <c r="C702" s="626"/>
      <c r="D702" s="626"/>
      <c r="E702" s="626"/>
      <c r="F702" s="624" t="s">
        <v>92</v>
      </c>
      <c r="G702" s="624"/>
      <c r="H702" s="625">
        <v>1289</v>
      </c>
      <c r="I702" s="625"/>
      <c r="J702" s="625">
        <v>1657</v>
      </c>
      <c r="K702" s="625"/>
      <c r="L702" s="454">
        <f>J702/H702*100</f>
        <v>128.54926299456943</v>
      </c>
      <c r="M702" s="1"/>
    </row>
    <row r="703" spans="1:13" s="45" customFormat="1" ht="21.75" customHeight="1" x14ac:dyDescent="0.25">
      <c r="A703" s="356"/>
      <c r="B703" s="626" t="s">
        <v>555</v>
      </c>
      <c r="C703" s="626"/>
      <c r="D703" s="626"/>
      <c r="E703" s="626"/>
      <c r="F703" s="624" t="s">
        <v>23</v>
      </c>
      <c r="G703" s="624"/>
      <c r="H703" s="625">
        <v>93207</v>
      </c>
      <c r="I703" s="625"/>
      <c r="J703" s="625">
        <v>105890</v>
      </c>
      <c r="K703" s="625"/>
      <c r="L703" s="454">
        <f>J703/H703*100</f>
        <v>113.60734708766509</v>
      </c>
      <c r="M703" s="1"/>
    </row>
    <row r="704" spans="1:13" s="45" customFormat="1" ht="21.75" customHeight="1" x14ac:dyDescent="0.25">
      <c r="A704" s="356" t="s">
        <v>16</v>
      </c>
      <c r="B704" s="626" t="s">
        <v>173</v>
      </c>
      <c r="C704" s="626"/>
      <c r="D704" s="626"/>
      <c r="E704" s="626"/>
      <c r="F704" s="624" t="s">
        <v>155</v>
      </c>
      <c r="G704" s="624"/>
      <c r="H704" s="625" t="s">
        <v>160</v>
      </c>
      <c r="I704" s="625"/>
      <c r="J704" s="625" t="s">
        <v>160</v>
      </c>
      <c r="K704" s="625"/>
      <c r="L704" s="454" t="s">
        <v>115</v>
      </c>
      <c r="M704" s="1"/>
    </row>
    <row r="705" spans="1:13" s="45" customFormat="1" ht="21" customHeight="1" x14ac:dyDescent="0.25">
      <c r="A705" s="394"/>
      <c r="B705" s="626" t="s">
        <v>174</v>
      </c>
      <c r="C705" s="626"/>
      <c r="D705" s="626"/>
      <c r="E705" s="626"/>
      <c r="F705" s="624" t="s">
        <v>175</v>
      </c>
      <c r="G705" s="624"/>
      <c r="H705" s="625">
        <v>91.19</v>
      </c>
      <c r="I705" s="625"/>
      <c r="J705" s="625">
        <v>92.12</v>
      </c>
      <c r="K705" s="625"/>
      <c r="L705" s="454">
        <f>J705/H705*100</f>
        <v>101.01984866761707</v>
      </c>
      <c r="M705" s="1"/>
    </row>
    <row r="706" spans="1:13" s="45" customFormat="1" ht="21" customHeight="1" x14ac:dyDescent="0.25">
      <c r="A706" s="394"/>
      <c r="B706" s="623" t="s">
        <v>176</v>
      </c>
      <c r="C706" s="623"/>
      <c r="D706" s="623"/>
      <c r="E706" s="623"/>
      <c r="F706" s="604" t="s">
        <v>175</v>
      </c>
      <c r="G706" s="604"/>
      <c r="H706" s="568">
        <v>38.4</v>
      </c>
      <c r="I706" s="568"/>
      <c r="J706" s="568">
        <v>39.22</v>
      </c>
      <c r="K706" s="568"/>
      <c r="L706" s="452">
        <f>J706/H706*100</f>
        <v>102.13541666666669</v>
      </c>
      <c r="M706" s="1"/>
    </row>
    <row r="707" spans="1:13" s="45" customFormat="1" ht="21.75" customHeight="1" x14ac:dyDescent="0.25">
      <c r="A707" s="394"/>
      <c r="B707" s="623" t="s">
        <v>177</v>
      </c>
      <c r="C707" s="623"/>
      <c r="D707" s="623"/>
      <c r="E707" s="623"/>
      <c r="F707" s="604" t="s">
        <v>175</v>
      </c>
      <c r="G707" s="604"/>
      <c r="H707" s="568">
        <v>52.79</v>
      </c>
      <c r="I707" s="568"/>
      <c r="J707" s="568">
        <v>52.9</v>
      </c>
      <c r="K707" s="568"/>
      <c r="L707" s="452">
        <f>J707/H707*100</f>
        <v>100.20837279787838</v>
      </c>
      <c r="M707" s="1"/>
    </row>
    <row r="708" spans="1:13" s="45" customFormat="1" ht="21.75" customHeight="1" x14ac:dyDescent="0.25">
      <c r="A708" s="374"/>
      <c r="B708" s="623" t="s">
        <v>470</v>
      </c>
      <c r="C708" s="895"/>
      <c r="D708" s="895"/>
      <c r="E708" s="895"/>
      <c r="F708" s="604" t="s">
        <v>69</v>
      </c>
      <c r="G708" s="604"/>
      <c r="H708" s="568">
        <v>12.82</v>
      </c>
      <c r="I708" s="568"/>
      <c r="J708" s="568">
        <v>13.05</v>
      </c>
      <c r="K708" s="568"/>
      <c r="L708" s="452">
        <v>0.3</v>
      </c>
      <c r="M708" s="1"/>
    </row>
    <row r="709" spans="1:13" s="45" customFormat="1" ht="21.75" customHeight="1" x14ac:dyDescent="0.25">
      <c r="A709" s="356" t="s">
        <v>18</v>
      </c>
      <c r="B709" s="626" t="s">
        <v>178</v>
      </c>
      <c r="C709" s="626"/>
      <c r="D709" s="626"/>
      <c r="E709" s="626"/>
      <c r="F709" s="624" t="s">
        <v>155</v>
      </c>
      <c r="G709" s="624"/>
      <c r="H709" s="625" t="s">
        <v>160</v>
      </c>
      <c r="I709" s="625"/>
      <c r="J709" s="625" t="s">
        <v>160</v>
      </c>
      <c r="K709" s="625"/>
      <c r="L709" s="454" t="s">
        <v>115</v>
      </c>
      <c r="M709" s="1"/>
    </row>
    <row r="710" spans="1:13" s="45" customFormat="1" ht="21.75" customHeight="1" x14ac:dyDescent="0.25">
      <c r="A710" s="374"/>
      <c r="B710" s="626" t="s">
        <v>171</v>
      </c>
      <c r="C710" s="626"/>
      <c r="D710" s="626"/>
      <c r="E710" s="626"/>
      <c r="F710" s="624" t="s">
        <v>92</v>
      </c>
      <c r="G710" s="624"/>
      <c r="H710" s="625">
        <v>18</v>
      </c>
      <c r="I710" s="625"/>
      <c r="J710" s="625">
        <v>19</v>
      </c>
      <c r="K710" s="625"/>
      <c r="L710" s="454">
        <f>J710/H710*100</f>
        <v>105.55555555555556</v>
      </c>
      <c r="M710" s="1"/>
    </row>
    <row r="711" spans="1:13" s="45" customFormat="1" ht="21.75" customHeight="1" x14ac:dyDescent="0.25">
      <c r="A711" s="374"/>
      <c r="B711" s="626" t="s">
        <v>564</v>
      </c>
      <c r="C711" s="626"/>
      <c r="D711" s="626"/>
      <c r="E711" s="626"/>
      <c r="F711" s="624" t="s">
        <v>23</v>
      </c>
      <c r="G711" s="624"/>
      <c r="H711" s="625">
        <v>192</v>
      </c>
      <c r="I711" s="625"/>
      <c r="J711" s="625">
        <v>210</v>
      </c>
      <c r="K711" s="625"/>
      <c r="L711" s="454">
        <f>J711/H711*100</f>
        <v>109.375</v>
      </c>
      <c r="M711" s="1"/>
    </row>
    <row r="712" spans="1:13" s="45" customFormat="1" ht="33.75" customHeight="1" x14ac:dyDescent="0.25">
      <c r="A712" s="374"/>
      <c r="B712" s="626" t="s">
        <v>477</v>
      </c>
      <c r="C712" s="626"/>
      <c r="D712" s="626"/>
      <c r="E712" s="626"/>
      <c r="F712" s="624" t="s">
        <v>92</v>
      </c>
      <c r="G712" s="624"/>
      <c r="H712" s="625">
        <v>141</v>
      </c>
      <c r="I712" s="625"/>
      <c r="J712" s="625">
        <v>185</v>
      </c>
      <c r="K712" s="625"/>
      <c r="L712" s="454">
        <f>J712/H712*100</f>
        <v>131.20567375886526</v>
      </c>
      <c r="M712" s="1"/>
    </row>
    <row r="713" spans="1:13" s="45" customFormat="1" ht="27.75" customHeight="1" x14ac:dyDescent="0.25">
      <c r="A713" s="374"/>
      <c r="B713" s="611" t="s">
        <v>557</v>
      </c>
      <c r="C713" s="612"/>
      <c r="D713" s="612"/>
      <c r="E713" s="613"/>
      <c r="F713" s="624" t="s">
        <v>23</v>
      </c>
      <c r="G713" s="624"/>
      <c r="H713" s="625">
        <v>44970</v>
      </c>
      <c r="I713" s="625"/>
      <c r="J713" s="625">
        <v>11725</v>
      </c>
      <c r="K713" s="625"/>
      <c r="L713" s="454">
        <f>J713/H713*100</f>
        <v>26.072937513898154</v>
      </c>
      <c r="M713" s="1"/>
    </row>
    <row r="714" spans="1:13" s="45" customFormat="1" ht="51" customHeight="1" x14ac:dyDescent="0.25">
      <c r="A714" s="356" t="s">
        <v>31</v>
      </c>
      <c r="B714" s="626" t="s">
        <v>179</v>
      </c>
      <c r="C714" s="626"/>
      <c r="D714" s="626"/>
      <c r="E714" s="626"/>
      <c r="F714" s="896" t="s">
        <v>157</v>
      </c>
      <c r="G714" s="896"/>
      <c r="H714" s="625" t="s">
        <v>180</v>
      </c>
      <c r="I714" s="625"/>
      <c r="J714" s="625" t="s">
        <v>180</v>
      </c>
      <c r="K714" s="625"/>
      <c r="L714" s="454" t="s">
        <v>115</v>
      </c>
      <c r="M714" s="1"/>
    </row>
    <row r="715" spans="1:13" s="45" customFormat="1" ht="20.25" customHeight="1" x14ac:dyDescent="0.25">
      <c r="A715" s="356"/>
      <c r="B715" s="623" t="s">
        <v>108</v>
      </c>
      <c r="C715" s="623"/>
      <c r="D715" s="623"/>
      <c r="E715" s="623"/>
      <c r="F715" s="604" t="s">
        <v>157</v>
      </c>
      <c r="G715" s="604"/>
      <c r="H715" s="568" t="s">
        <v>160</v>
      </c>
      <c r="I715" s="568"/>
      <c r="J715" s="568" t="s">
        <v>160</v>
      </c>
      <c r="K715" s="568"/>
      <c r="L715" s="452" t="s">
        <v>115</v>
      </c>
      <c r="M715" s="1"/>
    </row>
    <row r="716" spans="1:13" s="45" customFormat="1" ht="20.25" customHeight="1" x14ac:dyDescent="0.25">
      <c r="A716" s="356"/>
      <c r="B716" s="623" t="s">
        <v>109</v>
      </c>
      <c r="C716" s="623"/>
      <c r="D716" s="623"/>
      <c r="E716" s="623"/>
      <c r="F716" s="604" t="s">
        <v>157</v>
      </c>
      <c r="G716" s="604"/>
      <c r="H716" s="568">
        <v>0</v>
      </c>
      <c r="I716" s="568"/>
      <c r="J716" s="568">
        <v>0</v>
      </c>
      <c r="K716" s="568"/>
      <c r="L716" s="452" t="s">
        <v>27</v>
      </c>
      <c r="M716" s="1"/>
    </row>
    <row r="717" spans="1:13" s="45" customFormat="1" ht="20.25" customHeight="1" x14ac:dyDescent="0.25">
      <c r="A717" s="356"/>
      <c r="B717" s="623" t="s">
        <v>111</v>
      </c>
      <c r="C717" s="623"/>
      <c r="D717" s="623"/>
      <c r="E717" s="623"/>
      <c r="F717" s="604" t="s">
        <v>157</v>
      </c>
      <c r="G717" s="604"/>
      <c r="H717" s="568" t="s">
        <v>181</v>
      </c>
      <c r="I717" s="568"/>
      <c r="J717" s="568" t="s">
        <v>181</v>
      </c>
      <c r="K717" s="568"/>
      <c r="L717" s="452" t="s">
        <v>182</v>
      </c>
      <c r="M717" s="1"/>
    </row>
    <row r="718" spans="1:13" s="45" customFormat="1" ht="20.25" customHeight="1" x14ac:dyDescent="0.25">
      <c r="A718" s="356"/>
      <c r="B718" s="623" t="s">
        <v>112</v>
      </c>
      <c r="C718" s="623"/>
      <c r="D718" s="623"/>
      <c r="E718" s="623"/>
      <c r="F718" s="604" t="s">
        <v>157</v>
      </c>
      <c r="G718" s="604"/>
      <c r="H718" s="568" t="s">
        <v>181</v>
      </c>
      <c r="I718" s="568"/>
      <c r="J718" s="568" t="s">
        <v>181</v>
      </c>
      <c r="K718" s="568"/>
      <c r="L718" s="452" t="s">
        <v>182</v>
      </c>
      <c r="M718" s="1"/>
    </row>
    <row r="719" spans="1:13" s="45" customFormat="1" ht="24.95" customHeight="1" x14ac:dyDescent="0.25">
      <c r="A719" s="356"/>
      <c r="B719" s="626" t="s">
        <v>171</v>
      </c>
      <c r="C719" s="626"/>
      <c r="D719" s="626"/>
      <c r="E719" s="626"/>
      <c r="F719" s="624" t="s">
        <v>92</v>
      </c>
      <c r="G719" s="624"/>
      <c r="H719" s="625">
        <v>19</v>
      </c>
      <c r="I719" s="625"/>
      <c r="J719" s="625">
        <v>19</v>
      </c>
      <c r="K719" s="625"/>
      <c r="L719" s="454">
        <f>J719/H719*100</f>
        <v>100</v>
      </c>
      <c r="M719" s="1"/>
    </row>
    <row r="720" spans="1:13" s="45" customFormat="1" ht="24.95" customHeight="1" x14ac:dyDescent="0.25">
      <c r="A720" s="356"/>
      <c r="B720" s="626" t="s">
        <v>172</v>
      </c>
      <c r="C720" s="626"/>
      <c r="D720" s="626"/>
      <c r="E720" s="626"/>
      <c r="F720" s="624" t="s">
        <v>23</v>
      </c>
      <c r="G720" s="624"/>
      <c r="H720" s="625">
        <v>312</v>
      </c>
      <c r="I720" s="625"/>
      <c r="J720" s="625">
        <v>313</v>
      </c>
      <c r="K720" s="625"/>
      <c r="L720" s="454">
        <f>J720/H720*100</f>
        <v>100.32051282051282</v>
      </c>
      <c r="M720" s="1"/>
    </row>
    <row r="721" spans="1:17" s="45" customFormat="1" ht="33" customHeight="1" x14ac:dyDescent="0.25">
      <c r="A721" s="356"/>
      <c r="B721" s="626" t="s">
        <v>556</v>
      </c>
      <c r="C721" s="626"/>
      <c r="D721" s="626"/>
      <c r="E721" s="626"/>
      <c r="F721" s="624" t="s">
        <v>92</v>
      </c>
      <c r="G721" s="624"/>
      <c r="H721" s="625">
        <v>285</v>
      </c>
      <c r="I721" s="625"/>
      <c r="J721" s="625">
        <v>293</v>
      </c>
      <c r="K721" s="625"/>
      <c r="L721" s="454">
        <f t="shared" ref="L721:L722" si="30">J721/H721*100</f>
        <v>102.80701754385966</v>
      </c>
      <c r="M721" s="1"/>
    </row>
    <row r="722" spans="1:17" s="45" customFormat="1" ht="24" customHeight="1" x14ac:dyDescent="0.25">
      <c r="A722" s="356"/>
      <c r="B722" s="626" t="s">
        <v>618</v>
      </c>
      <c r="C722" s="626"/>
      <c r="D722" s="626"/>
      <c r="E722" s="626"/>
      <c r="F722" s="624" t="s">
        <v>23</v>
      </c>
      <c r="G722" s="624"/>
      <c r="H722" s="625">
        <v>45530</v>
      </c>
      <c r="I722" s="625"/>
      <c r="J722" s="625">
        <v>36664</v>
      </c>
      <c r="K722" s="625"/>
      <c r="L722" s="454">
        <f t="shared" si="30"/>
        <v>80.527124972545579</v>
      </c>
      <c r="M722" s="180"/>
    </row>
    <row r="723" spans="1:17" s="45" customFormat="1" ht="28.5" customHeight="1" x14ac:dyDescent="0.25">
      <c r="A723" s="538" t="s">
        <v>611</v>
      </c>
      <c r="B723" s="539"/>
      <c r="C723" s="539"/>
      <c r="D723" s="539"/>
      <c r="E723" s="539"/>
      <c r="F723" s="539"/>
      <c r="G723" s="539"/>
      <c r="H723" s="539"/>
      <c r="I723" s="539"/>
      <c r="J723" s="539"/>
      <c r="K723" s="539"/>
      <c r="L723" s="539"/>
      <c r="M723" s="180"/>
    </row>
    <row r="724" spans="1:17" s="45" customFormat="1" ht="15.75" customHeight="1" x14ac:dyDescent="0.25">
      <c r="A724" s="540" t="s">
        <v>612</v>
      </c>
      <c r="B724" s="541"/>
      <c r="C724" s="541"/>
      <c r="D724" s="541"/>
      <c r="E724" s="541"/>
      <c r="F724" s="541"/>
      <c r="G724" s="541"/>
      <c r="H724" s="541"/>
      <c r="I724" s="541"/>
      <c r="J724" s="541"/>
      <c r="K724" s="541"/>
      <c r="L724" s="541"/>
      <c r="M724" s="180"/>
    </row>
    <row r="725" spans="1:17" s="45" customFormat="1" ht="16.5" customHeight="1" x14ac:dyDescent="0.25">
      <c r="A725" s="540" t="s">
        <v>615</v>
      </c>
      <c r="B725" s="541"/>
      <c r="C725" s="541"/>
      <c r="D725" s="541"/>
      <c r="E725" s="541"/>
      <c r="F725" s="541"/>
      <c r="G725" s="541"/>
      <c r="H725" s="541"/>
      <c r="I725" s="541"/>
      <c r="J725" s="541"/>
      <c r="K725" s="541"/>
      <c r="L725" s="541"/>
      <c r="M725" s="180"/>
    </row>
    <row r="726" spans="1:17" s="45" customFormat="1" ht="34.5" customHeight="1" x14ac:dyDescent="0.25">
      <c r="A726" s="542" t="s">
        <v>667</v>
      </c>
      <c r="B726" s="543"/>
      <c r="C726" s="543"/>
      <c r="D726" s="543"/>
      <c r="E726" s="543"/>
      <c r="F726" s="543"/>
      <c r="G726" s="543"/>
      <c r="H726" s="543"/>
      <c r="I726" s="543"/>
      <c r="J726" s="543"/>
      <c r="K726" s="543"/>
      <c r="L726" s="543"/>
      <c r="M726" s="180"/>
    </row>
    <row r="727" spans="1:17" s="45" customFormat="1" ht="34.5" customHeight="1" x14ac:dyDescent="0.25">
      <c r="A727" s="526"/>
      <c r="B727" s="527"/>
      <c r="C727" s="527"/>
      <c r="D727" s="527"/>
      <c r="E727" s="527"/>
      <c r="F727" s="527"/>
      <c r="G727" s="527"/>
      <c r="H727" s="527"/>
      <c r="I727" s="527"/>
      <c r="J727" s="527"/>
      <c r="K727" s="527"/>
      <c r="L727" s="527"/>
      <c r="M727" s="180"/>
    </row>
    <row r="728" spans="1:17" s="45" customFormat="1" ht="31.5" customHeight="1" x14ac:dyDescent="0.25">
      <c r="A728" s="373" t="s">
        <v>7</v>
      </c>
      <c r="B728" s="699" t="s">
        <v>20</v>
      </c>
      <c r="C728" s="699"/>
      <c r="D728" s="699"/>
      <c r="E728" s="699"/>
      <c r="F728" s="605" t="s">
        <v>9</v>
      </c>
      <c r="G728" s="605"/>
      <c r="H728" s="897" t="s">
        <v>534</v>
      </c>
      <c r="I728" s="897"/>
      <c r="J728" s="897" t="s">
        <v>535</v>
      </c>
      <c r="K728" s="897"/>
      <c r="L728" s="483" t="s">
        <v>63</v>
      </c>
      <c r="M728" s="134"/>
    </row>
    <row r="729" spans="1:17" s="45" customFormat="1" ht="39.75" customHeight="1" x14ac:dyDescent="0.25">
      <c r="A729" s="356" t="s">
        <v>33</v>
      </c>
      <c r="B729" s="626" t="s">
        <v>391</v>
      </c>
      <c r="C729" s="626"/>
      <c r="D729" s="626"/>
      <c r="E729" s="626"/>
      <c r="F729" s="896" t="s">
        <v>157</v>
      </c>
      <c r="G729" s="896"/>
      <c r="H729" s="625" t="s">
        <v>160</v>
      </c>
      <c r="I729" s="625"/>
      <c r="J729" s="625" t="s">
        <v>160</v>
      </c>
      <c r="K729" s="625"/>
      <c r="L729" s="454" t="s">
        <v>115</v>
      </c>
      <c r="M729" s="180"/>
    </row>
    <row r="730" spans="1:17" s="45" customFormat="1" ht="18.75" customHeight="1" x14ac:dyDescent="0.25">
      <c r="A730" s="356"/>
      <c r="B730" s="623" t="s">
        <v>108</v>
      </c>
      <c r="C730" s="623"/>
      <c r="D730" s="623"/>
      <c r="E730" s="623"/>
      <c r="F730" s="604" t="s">
        <v>157</v>
      </c>
      <c r="G730" s="604"/>
      <c r="H730" s="568">
        <v>0</v>
      </c>
      <c r="I730" s="568"/>
      <c r="J730" s="568">
        <v>0</v>
      </c>
      <c r="K730" s="568"/>
      <c r="L730" s="452" t="s">
        <v>27</v>
      </c>
      <c r="M730" s="180"/>
    </row>
    <row r="731" spans="1:17" s="45" customFormat="1" ht="18" customHeight="1" x14ac:dyDescent="0.25">
      <c r="A731" s="356"/>
      <c r="B731" s="623" t="s">
        <v>109</v>
      </c>
      <c r="C731" s="623"/>
      <c r="D731" s="623"/>
      <c r="E731" s="623"/>
      <c r="F731" s="604" t="s">
        <v>157</v>
      </c>
      <c r="G731" s="604"/>
      <c r="H731" s="568" t="s">
        <v>160</v>
      </c>
      <c r="I731" s="568"/>
      <c r="J731" s="568" t="s">
        <v>160</v>
      </c>
      <c r="K731" s="568"/>
      <c r="L731" s="452" t="s">
        <v>115</v>
      </c>
      <c r="M731" s="396"/>
    </row>
    <row r="732" spans="1:17" s="45" customFormat="1" ht="18" customHeight="1" x14ac:dyDescent="0.25">
      <c r="A732" s="356"/>
      <c r="B732" s="623" t="s">
        <v>111</v>
      </c>
      <c r="C732" s="623"/>
      <c r="D732" s="623"/>
      <c r="E732" s="623"/>
      <c r="F732" s="604" t="s">
        <v>157</v>
      </c>
      <c r="G732" s="604"/>
      <c r="H732" s="568">
        <v>0</v>
      </c>
      <c r="I732" s="568"/>
      <c r="J732" s="568">
        <v>0</v>
      </c>
      <c r="K732" s="568"/>
      <c r="L732" s="452" t="s">
        <v>27</v>
      </c>
      <c r="M732" s="396"/>
      <c r="Q732" s="178"/>
    </row>
    <row r="733" spans="1:17" s="45" customFormat="1" ht="18" customHeight="1" x14ac:dyDescent="0.25">
      <c r="A733" s="356"/>
      <c r="B733" s="623" t="s">
        <v>112</v>
      </c>
      <c r="C733" s="623"/>
      <c r="D733" s="623"/>
      <c r="E733" s="623"/>
      <c r="F733" s="604" t="s">
        <v>157</v>
      </c>
      <c r="G733" s="604"/>
      <c r="H733" s="568">
        <v>0</v>
      </c>
      <c r="I733" s="568"/>
      <c r="J733" s="568">
        <v>0</v>
      </c>
      <c r="K733" s="568"/>
      <c r="L733" s="452" t="s">
        <v>27</v>
      </c>
      <c r="M733" s="396"/>
      <c r="Q733" s="178"/>
    </row>
    <row r="734" spans="1:17" s="45" customFormat="1" ht="18" customHeight="1" x14ac:dyDescent="0.25">
      <c r="A734" s="356"/>
      <c r="B734" s="626" t="s">
        <v>171</v>
      </c>
      <c r="C734" s="626"/>
      <c r="D734" s="626"/>
      <c r="E734" s="626"/>
      <c r="F734" s="624" t="s">
        <v>92</v>
      </c>
      <c r="G734" s="624"/>
      <c r="H734" s="625">
        <v>12</v>
      </c>
      <c r="I734" s="625"/>
      <c r="J734" s="625">
        <v>12</v>
      </c>
      <c r="K734" s="625"/>
      <c r="L734" s="454">
        <f>J734/H734*100</f>
        <v>100</v>
      </c>
      <c r="M734" s="396"/>
      <c r="Q734" s="178"/>
    </row>
    <row r="735" spans="1:17" s="45" customFormat="1" ht="18" customHeight="1" x14ac:dyDescent="0.25">
      <c r="A735" s="356"/>
      <c r="B735" s="626" t="s">
        <v>172</v>
      </c>
      <c r="C735" s="626"/>
      <c r="D735" s="626"/>
      <c r="E735" s="626"/>
      <c r="F735" s="624" t="s">
        <v>23</v>
      </c>
      <c r="G735" s="624"/>
      <c r="H735" s="625">
        <v>180</v>
      </c>
      <c r="I735" s="625"/>
      <c r="J735" s="625">
        <v>181</v>
      </c>
      <c r="K735" s="625"/>
      <c r="L735" s="454">
        <f>J735/H735*100</f>
        <v>100.55555555555556</v>
      </c>
      <c r="M735" s="396"/>
      <c r="O735" s="466">
        <v>210</v>
      </c>
      <c r="Q735" s="178"/>
    </row>
    <row r="736" spans="1:17" s="45" customFormat="1" ht="19.5" customHeight="1" x14ac:dyDescent="0.25">
      <c r="A736" s="356"/>
      <c r="B736" s="611" t="s">
        <v>698</v>
      </c>
      <c r="C736" s="612"/>
      <c r="D736" s="612"/>
      <c r="E736" s="613"/>
      <c r="F736" s="624" t="s">
        <v>92</v>
      </c>
      <c r="G736" s="624"/>
      <c r="H736" s="625">
        <v>40</v>
      </c>
      <c r="I736" s="625"/>
      <c r="J736" s="625">
        <v>84</v>
      </c>
      <c r="K736" s="625"/>
      <c r="L736" s="454" t="s">
        <v>659</v>
      </c>
      <c r="M736" s="396"/>
      <c r="O736" s="466">
        <v>459.1</v>
      </c>
      <c r="Q736" s="178"/>
    </row>
    <row r="737" spans="1:17" s="45" customFormat="1" ht="21.75" customHeight="1" x14ac:dyDescent="0.25">
      <c r="A737" s="356"/>
      <c r="B737" s="611" t="s">
        <v>699</v>
      </c>
      <c r="C737" s="612"/>
      <c r="D737" s="612"/>
      <c r="E737" s="613"/>
      <c r="F737" s="624" t="s">
        <v>23</v>
      </c>
      <c r="G737" s="624"/>
      <c r="H737" s="625">
        <v>514</v>
      </c>
      <c r="I737" s="625"/>
      <c r="J737" s="625">
        <v>2360</v>
      </c>
      <c r="K737" s="625"/>
      <c r="L737" s="454" t="s">
        <v>660</v>
      </c>
      <c r="M737" s="396"/>
      <c r="Q737" s="178"/>
    </row>
    <row r="738" spans="1:17" s="45" customFormat="1" ht="32.25" customHeight="1" x14ac:dyDescent="0.25">
      <c r="A738" s="356" t="s">
        <v>35</v>
      </c>
      <c r="B738" s="626" t="s">
        <v>390</v>
      </c>
      <c r="C738" s="626"/>
      <c r="D738" s="626"/>
      <c r="E738" s="626"/>
      <c r="F738" s="896" t="s">
        <v>157</v>
      </c>
      <c r="G738" s="896"/>
      <c r="H738" s="625" t="s">
        <v>160</v>
      </c>
      <c r="I738" s="625"/>
      <c r="J738" s="625" t="s">
        <v>160</v>
      </c>
      <c r="K738" s="625"/>
      <c r="L738" s="454" t="s">
        <v>115</v>
      </c>
      <c r="M738" s="396"/>
      <c r="Q738" s="178"/>
    </row>
    <row r="739" spans="1:17" s="45" customFormat="1" ht="18" customHeight="1" x14ac:dyDescent="0.25">
      <c r="A739" s="356"/>
      <c r="B739" s="623" t="s">
        <v>108</v>
      </c>
      <c r="C739" s="623"/>
      <c r="D739" s="623"/>
      <c r="E739" s="623"/>
      <c r="F739" s="604" t="s">
        <v>157</v>
      </c>
      <c r="G739" s="604"/>
      <c r="H739" s="568" t="s">
        <v>160</v>
      </c>
      <c r="I739" s="568"/>
      <c r="J739" s="568" t="s">
        <v>160</v>
      </c>
      <c r="K739" s="568"/>
      <c r="L739" s="452" t="s">
        <v>115</v>
      </c>
      <c r="M739" s="396"/>
      <c r="Q739" s="178"/>
    </row>
    <row r="740" spans="1:17" s="45" customFormat="1" ht="18" customHeight="1" x14ac:dyDescent="0.25">
      <c r="A740" s="356"/>
      <c r="B740" s="623" t="s">
        <v>109</v>
      </c>
      <c r="C740" s="623"/>
      <c r="D740" s="623"/>
      <c r="E740" s="623"/>
      <c r="F740" s="604" t="s">
        <v>157</v>
      </c>
      <c r="G740" s="604"/>
      <c r="H740" s="568">
        <v>0</v>
      </c>
      <c r="I740" s="568"/>
      <c r="J740" s="568">
        <v>0</v>
      </c>
      <c r="K740" s="568"/>
      <c r="L740" s="452" t="s">
        <v>27</v>
      </c>
      <c r="M740" s="396"/>
      <c r="Q740" s="178"/>
    </row>
    <row r="741" spans="1:17" s="45" customFormat="1" ht="18" customHeight="1" x14ac:dyDescent="0.25">
      <c r="A741" s="356"/>
      <c r="B741" s="623" t="s">
        <v>111</v>
      </c>
      <c r="C741" s="623"/>
      <c r="D741" s="623"/>
      <c r="E741" s="623"/>
      <c r="F741" s="604" t="s">
        <v>157</v>
      </c>
      <c r="G741" s="604"/>
      <c r="H741" s="568">
        <v>0</v>
      </c>
      <c r="I741" s="568"/>
      <c r="J741" s="568">
        <v>0</v>
      </c>
      <c r="K741" s="568"/>
      <c r="L741" s="452" t="s">
        <v>27</v>
      </c>
      <c r="M741" s="396"/>
      <c r="Q741" s="178"/>
    </row>
    <row r="742" spans="1:17" s="45" customFormat="1" ht="18" customHeight="1" x14ac:dyDescent="0.25">
      <c r="A742" s="356"/>
      <c r="B742" s="623" t="s">
        <v>112</v>
      </c>
      <c r="C742" s="623"/>
      <c r="D742" s="623"/>
      <c r="E742" s="623"/>
      <c r="F742" s="604" t="s">
        <v>157</v>
      </c>
      <c r="G742" s="604"/>
      <c r="H742" s="568">
        <v>0</v>
      </c>
      <c r="I742" s="568"/>
      <c r="J742" s="568">
        <v>0</v>
      </c>
      <c r="K742" s="568"/>
      <c r="L742" s="452" t="s">
        <v>27</v>
      </c>
      <c r="M742" s="396"/>
      <c r="Q742" s="178"/>
    </row>
    <row r="743" spans="1:17" s="45" customFormat="1" ht="18" customHeight="1" x14ac:dyDescent="0.25">
      <c r="A743" s="356"/>
      <c r="B743" s="626" t="s">
        <v>558</v>
      </c>
      <c r="C743" s="626"/>
      <c r="D743" s="626"/>
      <c r="E743" s="626"/>
      <c r="F743" s="624" t="s">
        <v>92</v>
      </c>
      <c r="G743" s="624"/>
      <c r="H743" s="625">
        <v>864</v>
      </c>
      <c r="I743" s="625"/>
      <c r="J743" s="625">
        <v>789</v>
      </c>
      <c r="K743" s="625"/>
      <c r="L743" s="454">
        <f>J743/H743*100</f>
        <v>91.319444444444443</v>
      </c>
      <c r="M743" s="396"/>
      <c r="Q743" s="178"/>
    </row>
    <row r="744" spans="1:17" s="45" customFormat="1" ht="18" customHeight="1" x14ac:dyDescent="0.25">
      <c r="A744" s="356"/>
      <c r="B744" s="904" t="s">
        <v>700</v>
      </c>
      <c r="C744" s="905"/>
      <c r="D744" s="905"/>
      <c r="E744" s="905"/>
      <c r="F744" s="624" t="s">
        <v>23</v>
      </c>
      <c r="G744" s="624"/>
      <c r="H744" s="625">
        <v>17773</v>
      </c>
      <c r="I744" s="625"/>
      <c r="J744" s="625">
        <v>9930</v>
      </c>
      <c r="K744" s="625"/>
      <c r="L744" s="454">
        <f>J744/H744*100</f>
        <v>55.871265402576938</v>
      </c>
      <c r="M744" s="396"/>
      <c r="Q744" s="178"/>
    </row>
    <row r="745" spans="1:17" s="45" customFormat="1" ht="18" customHeight="1" x14ac:dyDescent="0.25">
      <c r="A745" s="356"/>
      <c r="B745" s="626" t="s">
        <v>701</v>
      </c>
      <c r="C745" s="626"/>
      <c r="D745" s="626"/>
      <c r="E745" s="626"/>
      <c r="F745" s="624" t="s">
        <v>74</v>
      </c>
      <c r="G745" s="624"/>
      <c r="H745" s="625">
        <v>3684.56</v>
      </c>
      <c r="I745" s="625"/>
      <c r="J745" s="625">
        <v>2062.66</v>
      </c>
      <c r="K745" s="625"/>
      <c r="L745" s="454">
        <f>J745/H745*100</f>
        <v>55.981175499924007</v>
      </c>
      <c r="M745" s="396"/>
      <c r="Q745" s="178"/>
    </row>
    <row r="746" spans="1:17" s="45" customFormat="1" ht="31.5" customHeight="1" x14ac:dyDescent="0.25">
      <c r="A746" s="356"/>
      <c r="B746" s="611" t="s">
        <v>559</v>
      </c>
      <c r="C746" s="612"/>
      <c r="D746" s="612"/>
      <c r="E746" s="613"/>
      <c r="F746" s="898" t="s">
        <v>92</v>
      </c>
      <c r="G746" s="899"/>
      <c r="H746" s="906">
        <v>89</v>
      </c>
      <c r="I746" s="907"/>
      <c r="J746" s="906">
        <v>81</v>
      </c>
      <c r="K746" s="907"/>
      <c r="L746" s="454">
        <f>J746/H746*100</f>
        <v>91.011235955056179</v>
      </c>
      <c r="M746" s="396"/>
      <c r="Q746" s="178"/>
    </row>
    <row r="747" spans="1:17" s="45" customFormat="1" ht="18" customHeight="1" x14ac:dyDescent="0.25">
      <c r="A747" s="356"/>
      <c r="B747" s="908" t="s">
        <v>702</v>
      </c>
      <c r="C747" s="909"/>
      <c r="D747" s="909"/>
      <c r="E747" s="910"/>
      <c r="F747" s="898" t="s">
        <v>23</v>
      </c>
      <c r="G747" s="911"/>
      <c r="H747" s="906">
        <v>12159</v>
      </c>
      <c r="I747" s="912"/>
      <c r="J747" s="906">
        <v>7354</v>
      </c>
      <c r="K747" s="912"/>
      <c r="L747" s="454">
        <f>J747/H747*100</f>
        <v>60.481947528579653</v>
      </c>
      <c r="M747" s="396"/>
      <c r="Q747" s="178"/>
    </row>
    <row r="748" spans="1:17" s="45" customFormat="1" ht="18" customHeight="1" x14ac:dyDescent="0.25">
      <c r="A748" s="356" t="s">
        <v>37</v>
      </c>
      <c r="B748" s="626" t="s">
        <v>183</v>
      </c>
      <c r="C748" s="626"/>
      <c r="D748" s="626"/>
      <c r="E748" s="626"/>
      <c r="F748" s="624" t="s">
        <v>157</v>
      </c>
      <c r="G748" s="624"/>
      <c r="H748" s="625" t="s">
        <v>181</v>
      </c>
      <c r="I748" s="625"/>
      <c r="J748" s="625" t="s">
        <v>181</v>
      </c>
      <c r="K748" s="625"/>
      <c r="L748" s="454" t="s">
        <v>412</v>
      </c>
      <c r="M748" s="396"/>
      <c r="Q748" s="178"/>
    </row>
    <row r="749" spans="1:17" s="45" customFormat="1" ht="31.5" customHeight="1" x14ac:dyDescent="0.25">
      <c r="A749" s="901" t="s">
        <v>184</v>
      </c>
      <c r="B749" s="902"/>
      <c r="C749" s="902"/>
      <c r="D749" s="902"/>
      <c r="E749" s="902"/>
      <c r="F749" s="902"/>
      <c r="G749" s="902"/>
      <c r="H749" s="902"/>
      <c r="I749" s="902"/>
      <c r="J749" s="902"/>
      <c r="K749" s="902"/>
      <c r="L749" s="903"/>
      <c r="M749" s="397"/>
      <c r="Q749" s="178"/>
    </row>
    <row r="750" spans="1:17" s="45" customFormat="1" ht="36.75" customHeight="1" x14ac:dyDescent="0.25">
      <c r="A750" s="356" t="s">
        <v>39</v>
      </c>
      <c r="B750" s="904" t="s">
        <v>387</v>
      </c>
      <c r="C750" s="904"/>
      <c r="D750" s="904"/>
      <c r="E750" s="904"/>
      <c r="F750" s="624" t="s">
        <v>157</v>
      </c>
      <c r="G750" s="624"/>
      <c r="H750" s="625" t="s">
        <v>453</v>
      </c>
      <c r="I750" s="625"/>
      <c r="J750" s="625" t="s">
        <v>453</v>
      </c>
      <c r="K750" s="625"/>
      <c r="L750" s="454" t="s">
        <v>115</v>
      </c>
      <c r="M750" s="180"/>
      <c r="Q750" s="178"/>
    </row>
    <row r="751" spans="1:17" s="45" customFormat="1" ht="18.75" customHeight="1" x14ac:dyDescent="0.25">
      <c r="A751" s="271"/>
      <c r="B751" s="623" t="s">
        <v>108</v>
      </c>
      <c r="C751" s="623"/>
      <c r="D751" s="623"/>
      <c r="E751" s="623"/>
      <c r="F751" s="604" t="s">
        <v>157</v>
      </c>
      <c r="G751" s="604"/>
      <c r="H751" s="568" t="s">
        <v>454</v>
      </c>
      <c r="I751" s="568"/>
      <c r="J751" s="568" t="s">
        <v>454</v>
      </c>
      <c r="K751" s="568"/>
      <c r="L751" s="452" t="s">
        <v>115</v>
      </c>
      <c r="M751" s="396"/>
      <c r="Q751" s="178"/>
    </row>
    <row r="752" spans="1:17" s="45" customFormat="1" ht="18" customHeight="1" x14ac:dyDescent="0.25">
      <c r="A752" s="271"/>
      <c r="B752" s="623" t="s">
        <v>109</v>
      </c>
      <c r="C752" s="623"/>
      <c r="D752" s="623"/>
      <c r="E752" s="623"/>
      <c r="F752" s="604" t="s">
        <v>157</v>
      </c>
      <c r="G752" s="604"/>
      <c r="H752" s="568" t="s">
        <v>160</v>
      </c>
      <c r="I752" s="568"/>
      <c r="J752" s="568" t="s">
        <v>160</v>
      </c>
      <c r="K752" s="568"/>
      <c r="L752" s="452" t="s">
        <v>115</v>
      </c>
      <c r="M752" s="396"/>
      <c r="Q752" s="178"/>
    </row>
    <row r="753" spans="1:17" s="45" customFormat="1" ht="18" customHeight="1" x14ac:dyDescent="0.25">
      <c r="A753" s="271"/>
      <c r="B753" s="623" t="s">
        <v>111</v>
      </c>
      <c r="C753" s="623"/>
      <c r="D753" s="623"/>
      <c r="E753" s="623"/>
      <c r="F753" s="604" t="s">
        <v>157</v>
      </c>
      <c r="G753" s="604"/>
      <c r="H753" s="568" t="s">
        <v>160</v>
      </c>
      <c r="I753" s="568"/>
      <c r="J753" s="568" t="s">
        <v>160</v>
      </c>
      <c r="K753" s="568"/>
      <c r="L753" s="452" t="s">
        <v>115</v>
      </c>
      <c r="M753" s="396"/>
      <c r="Q753" s="178"/>
    </row>
    <row r="754" spans="1:17" s="45" customFormat="1" ht="18" customHeight="1" x14ac:dyDescent="0.25">
      <c r="A754" s="271"/>
      <c r="B754" s="623" t="s">
        <v>112</v>
      </c>
      <c r="C754" s="623"/>
      <c r="D754" s="623"/>
      <c r="E754" s="623"/>
      <c r="F754" s="604" t="s">
        <v>157</v>
      </c>
      <c r="G754" s="604"/>
      <c r="H754" s="568" t="s">
        <v>160</v>
      </c>
      <c r="I754" s="568"/>
      <c r="J754" s="568" t="s">
        <v>160</v>
      </c>
      <c r="K754" s="568"/>
      <c r="L754" s="452" t="s">
        <v>115</v>
      </c>
      <c r="M754" s="180"/>
      <c r="Q754" s="178"/>
    </row>
    <row r="755" spans="1:17" s="45" customFormat="1" ht="18" customHeight="1" x14ac:dyDescent="0.25">
      <c r="A755" s="357"/>
      <c r="B755" s="705" t="s">
        <v>185</v>
      </c>
      <c r="C755" s="706"/>
      <c r="D755" s="706"/>
      <c r="E755" s="707"/>
      <c r="F755" s="614" t="s">
        <v>23</v>
      </c>
      <c r="G755" s="636"/>
      <c r="H755" s="906">
        <v>1062</v>
      </c>
      <c r="I755" s="907"/>
      <c r="J755" s="906">
        <v>1081</v>
      </c>
      <c r="K755" s="907"/>
      <c r="L755" s="454">
        <f>J755/H755*100</f>
        <v>101.78907721280603</v>
      </c>
      <c r="M755" s="461"/>
      <c r="Q755" s="178"/>
    </row>
    <row r="756" spans="1:17" s="45" customFormat="1" ht="27.75" customHeight="1" x14ac:dyDescent="0.25">
      <c r="A756" s="901" t="s">
        <v>413</v>
      </c>
      <c r="B756" s="917"/>
      <c r="C756" s="917"/>
      <c r="D756" s="917"/>
      <c r="E756" s="917"/>
      <c r="F756" s="917"/>
      <c r="G756" s="917"/>
      <c r="H756" s="917"/>
      <c r="I756" s="917"/>
      <c r="J756" s="917"/>
      <c r="K756" s="917"/>
      <c r="L756" s="917"/>
      <c r="M756" s="180"/>
    </row>
    <row r="757" spans="1:17" s="45" customFormat="1" ht="33" customHeight="1" x14ac:dyDescent="0.25">
      <c r="A757" s="356" t="s">
        <v>41</v>
      </c>
      <c r="B757" s="705" t="s">
        <v>519</v>
      </c>
      <c r="C757" s="706"/>
      <c r="D757" s="706"/>
      <c r="E757" s="707"/>
      <c r="F757" s="614" t="s">
        <v>155</v>
      </c>
      <c r="G757" s="615"/>
      <c r="H757" s="915" t="s">
        <v>478</v>
      </c>
      <c r="I757" s="916"/>
      <c r="J757" s="915" t="s">
        <v>160</v>
      </c>
      <c r="K757" s="916"/>
      <c r="L757" s="372" t="s">
        <v>27</v>
      </c>
      <c r="M757" s="180"/>
    </row>
    <row r="758" spans="1:17" s="45" customFormat="1" ht="30.75" customHeight="1" x14ac:dyDescent="0.25">
      <c r="A758" s="398" t="s">
        <v>186</v>
      </c>
      <c r="B758" s="854" t="s">
        <v>565</v>
      </c>
      <c r="C758" s="854"/>
      <c r="D758" s="854"/>
      <c r="E758" s="854"/>
      <c r="F758" s="627" t="s">
        <v>69</v>
      </c>
      <c r="G758" s="627"/>
      <c r="H758" s="913">
        <v>17.52</v>
      </c>
      <c r="I758" s="913"/>
      <c r="J758" s="913">
        <v>59.19</v>
      </c>
      <c r="K758" s="913"/>
      <c r="L758" s="399">
        <f>J758-H758</f>
        <v>41.67</v>
      </c>
      <c r="M758" s="180"/>
    </row>
    <row r="759" spans="1:17" s="45" customFormat="1" ht="32.25" customHeight="1" x14ac:dyDescent="0.25">
      <c r="A759" s="538" t="s">
        <v>696</v>
      </c>
      <c r="B759" s="539"/>
      <c r="C759" s="539"/>
      <c r="D759" s="539"/>
      <c r="E759" s="539"/>
      <c r="F759" s="539"/>
      <c r="G759" s="539"/>
      <c r="H759" s="539"/>
      <c r="I759" s="539"/>
      <c r="J759" s="539"/>
      <c r="K759" s="539"/>
      <c r="L759" s="539"/>
      <c r="M759" s="180"/>
    </row>
    <row r="760" spans="1:17" s="45" customFormat="1" ht="18.75" customHeight="1" x14ac:dyDescent="0.25">
      <c r="A760" s="914" t="s">
        <v>697</v>
      </c>
      <c r="B760" s="914"/>
      <c r="C760" s="914"/>
      <c r="D760" s="914"/>
      <c r="E760" s="914"/>
      <c r="F760" s="914"/>
      <c r="G760" s="914"/>
      <c r="H760" s="914"/>
      <c r="I760" s="914"/>
      <c r="J760" s="914"/>
      <c r="K760" s="914"/>
      <c r="L760" s="914"/>
      <c r="M760" s="1"/>
    </row>
    <row r="761" spans="1:17" s="45" customFormat="1" ht="34.5" customHeight="1" x14ac:dyDescent="0.25">
      <c r="A761" s="900" t="s">
        <v>187</v>
      </c>
      <c r="B761" s="900"/>
      <c r="C761" s="900"/>
      <c r="D761" s="900"/>
      <c r="E761" s="900"/>
      <c r="F761" s="900"/>
      <c r="G761" s="900"/>
      <c r="H761" s="900"/>
      <c r="I761" s="900"/>
      <c r="J761" s="900"/>
      <c r="K761" s="900"/>
      <c r="L761" s="900"/>
      <c r="M761" s="1"/>
    </row>
    <row r="762" spans="1:17" s="45" customFormat="1" ht="37.5" customHeight="1" x14ac:dyDescent="0.25">
      <c r="A762" s="390" t="s">
        <v>7</v>
      </c>
      <c r="B762" s="699" t="s">
        <v>20</v>
      </c>
      <c r="C762" s="699"/>
      <c r="D762" s="699"/>
      <c r="E762" s="699"/>
      <c r="F762" s="605" t="s">
        <v>9</v>
      </c>
      <c r="G762" s="605"/>
      <c r="H762" s="600" t="s">
        <v>534</v>
      </c>
      <c r="I762" s="600"/>
      <c r="J762" s="600" t="s">
        <v>535</v>
      </c>
      <c r="K762" s="600"/>
      <c r="L762" s="391" t="s">
        <v>63</v>
      </c>
      <c r="M762" s="1"/>
    </row>
    <row r="763" spans="1:17" s="45" customFormat="1" ht="22.5" customHeight="1" x14ac:dyDescent="0.25">
      <c r="A763" s="268" t="s">
        <v>139</v>
      </c>
      <c r="B763" s="671" t="s">
        <v>188</v>
      </c>
      <c r="C763" s="672"/>
      <c r="D763" s="672"/>
      <c r="E763" s="673"/>
      <c r="F763" s="654" t="s">
        <v>92</v>
      </c>
      <c r="G763" s="842"/>
      <c r="H763" s="570">
        <f>H764+H765+H766+H767</f>
        <v>63</v>
      </c>
      <c r="I763" s="571"/>
      <c r="J763" s="570">
        <f>J764+J765+J766+J767</f>
        <v>65</v>
      </c>
      <c r="K763" s="571"/>
      <c r="L763" s="274">
        <f>J763/H763*100</f>
        <v>103.17460317460319</v>
      </c>
      <c r="M763" s="1"/>
    </row>
    <row r="764" spans="1:17" s="45" customFormat="1" ht="21" customHeight="1" x14ac:dyDescent="0.25">
      <c r="A764" s="268"/>
      <c r="B764" s="558" t="s">
        <v>108</v>
      </c>
      <c r="C764" s="559"/>
      <c r="D764" s="559"/>
      <c r="E764" s="560"/>
      <c r="F764" s="591" t="s">
        <v>92</v>
      </c>
      <c r="G764" s="618"/>
      <c r="H764" s="566">
        <v>45</v>
      </c>
      <c r="I764" s="607"/>
      <c r="J764" s="566">
        <v>46</v>
      </c>
      <c r="K764" s="607"/>
      <c r="L764" s="395">
        <f t="shared" ref="L764:L773" si="31">J764/H764*100</f>
        <v>102.22222222222221</v>
      </c>
      <c r="M764" s="1"/>
    </row>
    <row r="765" spans="1:17" s="45" customFormat="1" ht="21" customHeight="1" x14ac:dyDescent="0.25">
      <c r="A765" s="268"/>
      <c r="B765" s="558" t="s">
        <v>109</v>
      </c>
      <c r="C765" s="559"/>
      <c r="D765" s="559"/>
      <c r="E765" s="560"/>
      <c r="F765" s="591" t="s">
        <v>92</v>
      </c>
      <c r="G765" s="618"/>
      <c r="H765" s="566">
        <v>1</v>
      </c>
      <c r="I765" s="607"/>
      <c r="J765" s="566">
        <f>J770+J775+J780+J785+J790+J798+J803</f>
        <v>1</v>
      </c>
      <c r="K765" s="607"/>
      <c r="L765" s="395">
        <f t="shared" si="31"/>
        <v>100</v>
      </c>
      <c r="M765" s="1"/>
    </row>
    <row r="766" spans="1:17" s="45" customFormat="1" ht="21" customHeight="1" x14ac:dyDescent="0.25">
      <c r="A766" s="268"/>
      <c r="B766" s="558" t="s">
        <v>111</v>
      </c>
      <c r="C766" s="559"/>
      <c r="D766" s="559"/>
      <c r="E766" s="560"/>
      <c r="F766" s="591" t="s">
        <v>92</v>
      </c>
      <c r="G766" s="618"/>
      <c r="H766" s="566">
        <v>12</v>
      </c>
      <c r="I766" s="607"/>
      <c r="J766" s="566">
        <v>12</v>
      </c>
      <c r="K766" s="607"/>
      <c r="L766" s="395">
        <f t="shared" si="31"/>
        <v>100</v>
      </c>
      <c r="M766" s="1"/>
    </row>
    <row r="767" spans="1:17" s="45" customFormat="1" ht="22.5" customHeight="1" x14ac:dyDescent="0.25">
      <c r="A767" s="268"/>
      <c r="B767" s="558" t="s">
        <v>473</v>
      </c>
      <c r="C767" s="559"/>
      <c r="D767" s="559"/>
      <c r="E767" s="560"/>
      <c r="F767" s="591" t="s">
        <v>92</v>
      </c>
      <c r="G767" s="618"/>
      <c r="H767" s="566">
        <v>5</v>
      </c>
      <c r="I767" s="607"/>
      <c r="J767" s="566">
        <v>6</v>
      </c>
      <c r="K767" s="607"/>
      <c r="L767" s="395">
        <f t="shared" si="31"/>
        <v>120</v>
      </c>
      <c r="M767" s="1"/>
    </row>
    <row r="768" spans="1:17" s="45" customFormat="1" ht="22.5" customHeight="1" x14ac:dyDescent="0.25">
      <c r="A768" s="269" t="s">
        <v>12</v>
      </c>
      <c r="B768" s="611" t="s">
        <v>560</v>
      </c>
      <c r="C768" s="612"/>
      <c r="D768" s="612"/>
      <c r="E768" s="613"/>
      <c r="F768" s="614" t="s">
        <v>92</v>
      </c>
      <c r="G768" s="615"/>
      <c r="H768" s="634">
        <v>23</v>
      </c>
      <c r="I768" s="634"/>
      <c r="J768" s="634">
        <f>J769+J770+J771+J772</f>
        <v>22</v>
      </c>
      <c r="K768" s="634"/>
      <c r="L768" s="393">
        <f t="shared" si="31"/>
        <v>95.652173913043484</v>
      </c>
      <c r="M768" s="1"/>
    </row>
    <row r="769" spans="1:13" s="45" customFormat="1" ht="21" customHeight="1" x14ac:dyDescent="0.25">
      <c r="A769" s="355"/>
      <c r="B769" s="558" t="s">
        <v>108</v>
      </c>
      <c r="C769" s="559"/>
      <c r="D769" s="559"/>
      <c r="E769" s="560"/>
      <c r="F769" s="591" t="s">
        <v>92</v>
      </c>
      <c r="G769" s="618"/>
      <c r="H769" s="566">
        <v>15</v>
      </c>
      <c r="I769" s="607"/>
      <c r="J769" s="566">
        <v>14</v>
      </c>
      <c r="K769" s="607"/>
      <c r="L769" s="392">
        <f t="shared" si="31"/>
        <v>93.333333333333329</v>
      </c>
      <c r="M769" s="1"/>
    </row>
    <row r="770" spans="1:13" s="45" customFormat="1" ht="21" customHeight="1" x14ac:dyDescent="0.25">
      <c r="A770" s="355"/>
      <c r="B770" s="558" t="s">
        <v>109</v>
      </c>
      <c r="C770" s="559"/>
      <c r="D770" s="559"/>
      <c r="E770" s="560"/>
      <c r="F770" s="591" t="s">
        <v>92</v>
      </c>
      <c r="G770" s="618"/>
      <c r="H770" s="566">
        <v>1</v>
      </c>
      <c r="I770" s="607"/>
      <c r="J770" s="566">
        <v>1</v>
      </c>
      <c r="K770" s="607"/>
      <c r="L770" s="392">
        <f t="shared" si="31"/>
        <v>100</v>
      </c>
      <c r="M770" s="1"/>
    </row>
    <row r="771" spans="1:13" s="45" customFormat="1" ht="20.25" customHeight="1" x14ac:dyDescent="0.25">
      <c r="A771" s="355"/>
      <c r="B771" s="558" t="s">
        <v>111</v>
      </c>
      <c r="C771" s="559"/>
      <c r="D771" s="559"/>
      <c r="E771" s="560"/>
      <c r="F771" s="591" t="s">
        <v>92</v>
      </c>
      <c r="G771" s="618"/>
      <c r="H771" s="566">
        <v>5</v>
      </c>
      <c r="I771" s="607"/>
      <c r="J771" s="566">
        <v>5</v>
      </c>
      <c r="K771" s="607"/>
      <c r="L771" s="392">
        <f t="shared" si="31"/>
        <v>100</v>
      </c>
      <c r="M771" s="1"/>
    </row>
    <row r="772" spans="1:13" s="45" customFormat="1" ht="22.5" customHeight="1" x14ac:dyDescent="0.25">
      <c r="A772" s="355"/>
      <c r="B772" s="558" t="s">
        <v>112</v>
      </c>
      <c r="C772" s="559"/>
      <c r="D772" s="559"/>
      <c r="E772" s="560"/>
      <c r="F772" s="591" t="s">
        <v>92</v>
      </c>
      <c r="G772" s="618"/>
      <c r="H772" s="566">
        <v>2</v>
      </c>
      <c r="I772" s="607"/>
      <c r="J772" s="566">
        <v>2</v>
      </c>
      <c r="K772" s="607"/>
      <c r="L772" s="392">
        <f t="shared" si="31"/>
        <v>100</v>
      </c>
      <c r="M772" s="1"/>
    </row>
    <row r="773" spans="1:13" s="45" customFormat="1" ht="22.5" customHeight="1" x14ac:dyDescent="0.25">
      <c r="A773" s="269" t="s">
        <v>14</v>
      </c>
      <c r="B773" s="611" t="s">
        <v>189</v>
      </c>
      <c r="C773" s="612"/>
      <c r="D773" s="612"/>
      <c r="E773" s="613"/>
      <c r="F773" s="614" t="s">
        <v>92</v>
      </c>
      <c r="G773" s="615"/>
      <c r="H773" s="634">
        <v>2</v>
      </c>
      <c r="I773" s="634"/>
      <c r="J773" s="634">
        <f>J774+J775+J776+J777</f>
        <v>2</v>
      </c>
      <c r="K773" s="634"/>
      <c r="L773" s="393">
        <f t="shared" si="31"/>
        <v>100</v>
      </c>
      <c r="M773" s="1"/>
    </row>
    <row r="774" spans="1:13" s="45" customFormat="1" ht="21" customHeight="1" x14ac:dyDescent="0.25">
      <c r="A774" s="355"/>
      <c r="B774" s="558" t="s">
        <v>108</v>
      </c>
      <c r="C774" s="559"/>
      <c r="D774" s="559"/>
      <c r="E774" s="560"/>
      <c r="F774" s="591" t="s">
        <v>92</v>
      </c>
      <c r="G774" s="618"/>
      <c r="H774" s="566">
        <v>2</v>
      </c>
      <c r="I774" s="607"/>
      <c r="J774" s="566">
        <v>2</v>
      </c>
      <c r="K774" s="607"/>
      <c r="L774" s="392">
        <f>J774/H774*100</f>
        <v>100</v>
      </c>
      <c r="M774" s="1"/>
    </row>
    <row r="775" spans="1:13" s="45" customFormat="1" ht="21" customHeight="1" x14ac:dyDescent="0.25">
      <c r="A775" s="355"/>
      <c r="B775" s="558" t="s">
        <v>109</v>
      </c>
      <c r="C775" s="559"/>
      <c r="D775" s="559"/>
      <c r="E775" s="560"/>
      <c r="F775" s="591" t="s">
        <v>92</v>
      </c>
      <c r="G775" s="618"/>
      <c r="H775" s="566">
        <v>0</v>
      </c>
      <c r="I775" s="607"/>
      <c r="J775" s="566">
        <v>0</v>
      </c>
      <c r="K775" s="607"/>
      <c r="L775" s="392" t="s">
        <v>27</v>
      </c>
      <c r="M775" s="1"/>
    </row>
    <row r="776" spans="1:13" s="45" customFormat="1" ht="21.75" customHeight="1" x14ac:dyDescent="0.25">
      <c r="A776" s="355"/>
      <c r="B776" s="558" t="s">
        <v>111</v>
      </c>
      <c r="C776" s="559"/>
      <c r="D776" s="559"/>
      <c r="E776" s="560"/>
      <c r="F776" s="591" t="s">
        <v>92</v>
      </c>
      <c r="G776" s="618"/>
      <c r="H776" s="566">
        <v>0</v>
      </c>
      <c r="I776" s="607"/>
      <c r="J776" s="566">
        <v>0</v>
      </c>
      <c r="K776" s="607"/>
      <c r="L776" s="392" t="s">
        <v>27</v>
      </c>
      <c r="M776" s="1"/>
    </row>
    <row r="777" spans="1:13" s="45" customFormat="1" ht="21.75" customHeight="1" x14ac:dyDescent="0.25">
      <c r="A777" s="355"/>
      <c r="B777" s="558" t="s">
        <v>112</v>
      </c>
      <c r="C777" s="559"/>
      <c r="D777" s="559"/>
      <c r="E777" s="560"/>
      <c r="F777" s="591" t="s">
        <v>92</v>
      </c>
      <c r="G777" s="618"/>
      <c r="H777" s="566">
        <v>0</v>
      </c>
      <c r="I777" s="607"/>
      <c r="J777" s="566">
        <v>0</v>
      </c>
      <c r="K777" s="607"/>
      <c r="L777" s="392" t="s">
        <v>27</v>
      </c>
      <c r="M777" s="1"/>
    </row>
    <row r="778" spans="1:13" s="45" customFormat="1" ht="21" customHeight="1" x14ac:dyDescent="0.25">
      <c r="A778" s="269" t="s">
        <v>16</v>
      </c>
      <c r="B778" s="611" t="s">
        <v>190</v>
      </c>
      <c r="C778" s="612"/>
      <c r="D778" s="612"/>
      <c r="E778" s="613"/>
      <c r="F778" s="614" t="s">
        <v>92</v>
      </c>
      <c r="G778" s="615"/>
      <c r="H778" s="634">
        <f>H779+H780+H781+H782</f>
        <v>1</v>
      </c>
      <c r="I778" s="634"/>
      <c r="J778" s="634">
        <f>J779+J780+J781+J782</f>
        <v>1</v>
      </c>
      <c r="K778" s="634"/>
      <c r="L778" s="393">
        <f>J778/H778*100</f>
        <v>100</v>
      </c>
      <c r="M778" s="1"/>
    </row>
    <row r="779" spans="1:13" s="45" customFormat="1" ht="21" customHeight="1" x14ac:dyDescent="0.25">
      <c r="A779" s="355"/>
      <c r="B779" s="558" t="s">
        <v>108</v>
      </c>
      <c r="C779" s="559"/>
      <c r="D779" s="559"/>
      <c r="E779" s="560"/>
      <c r="F779" s="591" t="s">
        <v>92</v>
      </c>
      <c r="G779" s="618"/>
      <c r="H779" s="566">
        <v>1</v>
      </c>
      <c r="I779" s="607"/>
      <c r="J779" s="566">
        <v>1</v>
      </c>
      <c r="K779" s="607"/>
      <c r="L779" s="392">
        <f>J779/H779*100</f>
        <v>100</v>
      </c>
      <c r="M779" s="1"/>
    </row>
    <row r="780" spans="1:13" s="45" customFormat="1" ht="21" customHeight="1" x14ac:dyDescent="0.25">
      <c r="A780" s="355"/>
      <c r="B780" s="558" t="s">
        <v>109</v>
      </c>
      <c r="C780" s="559"/>
      <c r="D780" s="559"/>
      <c r="E780" s="560"/>
      <c r="F780" s="591" t="s">
        <v>92</v>
      </c>
      <c r="G780" s="618"/>
      <c r="H780" s="566">
        <v>0</v>
      </c>
      <c r="I780" s="607"/>
      <c r="J780" s="566">
        <v>0</v>
      </c>
      <c r="K780" s="607"/>
      <c r="L780" s="392" t="s">
        <v>27</v>
      </c>
      <c r="M780" s="1"/>
    </row>
    <row r="781" spans="1:13" s="45" customFormat="1" ht="21" customHeight="1" x14ac:dyDescent="0.25">
      <c r="A781" s="355"/>
      <c r="B781" s="558" t="s">
        <v>111</v>
      </c>
      <c r="C781" s="559"/>
      <c r="D781" s="559"/>
      <c r="E781" s="560"/>
      <c r="F781" s="591" t="s">
        <v>92</v>
      </c>
      <c r="G781" s="618"/>
      <c r="H781" s="566">
        <v>0</v>
      </c>
      <c r="I781" s="607"/>
      <c r="J781" s="566">
        <v>0</v>
      </c>
      <c r="K781" s="607"/>
      <c r="L781" s="392" t="s">
        <v>27</v>
      </c>
      <c r="M781" s="1"/>
    </row>
    <row r="782" spans="1:13" s="45" customFormat="1" ht="21.75" customHeight="1" x14ac:dyDescent="0.25">
      <c r="A782" s="355"/>
      <c r="B782" s="558" t="s">
        <v>112</v>
      </c>
      <c r="C782" s="559"/>
      <c r="D782" s="559"/>
      <c r="E782" s="560"/>
      <c r="F782" s="591" t="s">
        <v>92</v>
      </c>
      <c r="G782" s="618"/>
      <c r="H782" s="566">
        <v>0</v>
      </c>
      <c r="I782" s="607"/>
      <c r="J782" s="566">
        <v>0</v>
      </c>
      <c r="K782" s="607"/>
      <c r="L782" s="392" t="s">
        <v>27</v>
      </c>
      <c r="M782" s="1"/>
    </row>
    <row r="783" spans="1:13" s="45" customFormat="1" ht="21.75" customHeight="1" x14ac:dyDescent="0.25">
      <c r="A783" s="269" t="s">
        <v>18</v>
      </c>
      <c r="B783" s="611" t="s">
        <v>191</v>
      </c>
      <c r="C783" s="612"/>
      <c r="D783" s="612"/>
      <c r="E783" s="613"/>
      <c r="F783" s="614" t="s">
        <v>92</v>
      </c>
      <c r="G783" s="615"/>
      <c r="H783" s="634">
        <f>H784+H785+H786+H787</f>
        <v>0</v>
      </c>
      <c r="I783" s="634"/>
      <c r="J783" s="634">
        <f>J784+J785+J786+J787</f>
        <v>0</v>
      </c>
      <c r="K783" s="634"/>
      <c r="L783" s="393" t="s">
        <v>27</v>
      </c>
      <c r="M783" s="1"/>
    </row>
    <row r="784" spans="1:13" s="45" customFormat="1" ht="21.75" customHeight="1" x14ac:dyDescent="0.25">
      <c r="A784" s="355"/>
      <c r="B784" s="558" t="s">
        <v>108</v>
      </c>
      <c r="C784" s="559"/>
      <c r="D784" s="559"/>
      <c r="E784" s="560"/>
      <c r="F784" s="591" t="s">
        <v>92</v>
      </c>
      <c r="G784" s="618"/>
      <c r="H784" s="566">
        <v>0</v>
      </c>
      <c r="I784" s="607"/>
      <c r="J784" s="566">
        <v>0</v>
      </c>
      <c r="K784" s="607"/>
      <c r="L784" s="392" t="s">
        <v>27</v>
      </c>
      <c r="M784" s="1"/>
    </row>
    <row r="785" spans="1:13" s="45" customFormat="1" ht="20.25" customHeight="1" x14ac:dyDescent="0.25">
      <c r="A785" s="355"/>
      <c r="B785" s="558" t="s">
        <v>109</v>
      </c>
      <c r="C785" s="559"/>
      <c r="D785" s="559"/>
      <c r="E785" s="560"/>
      <c r="F785" s="591" t="s">
        <v>92</v>
      </c>
      <c r="G785" s="618"/>
      <c r="H785" s="566">
        <v>0</v>
      </c>
      <c r="I785" s="607"/>
      <c r="J785" s="566">
        <v>0</v>
      </c>
      <c r="K785" s="607"/>
      <c r="L785" s="392" t="s">
        <v>27</v>
      </c>
      <c r="M785" s="1"/>
    </row>
    <row r="786" spans="1:13" s="45" customFormat="1" ht="21" customHeight="1" x14ac:dyDescent="0.25">
      <c r="A786" s="355"/>
      <c r="B786" s="558" t="s">
        <v>111</v>
      </c>
      <c r="C786" s="559"/>
      <c r="D786" s="559"/>
      <c r="E786" s="560"/>
      <c r="F786" s="591" t="s">
        <v>92</v>
      </c>
      <c r="G786" s="618"/>
      <c r="H786" s="566">
        <v>0</v>
      </c>
      <c r="I786" s="607"/>
      <c r="J786" s="566">
        <v>0</v>
      </c>
      <c r="K786" s="607"/>
      <c r="L786" s="392" t="s">
        <v>27</v>
      </c>
      <c r="M786" s="1"/>
    </row>
    <row r="787" spans="1:13" s="45" customFormat="1" ht="23.25" customHeight="1" x14ac:dyDescent="0.25">
      <c r="A787" s="350"/>
      <c r="B787" s="558" t="s">
        <v>112</v>
      </c>
      <c r="C787" s="559"/>
      <c r="D787" s="559"/>
      <c r="E787" s="560"/>
      <c r="F787" s="591" t="s">
        <v>92</v>
      </c>
      <c r="G787" s="618"/>
      <c r="H787" s="566">
        <v>0</v>
      </c>
      <c r="I787" s="607"/>
      <c r="J787" s="566">
        <v>0</v>
      </c>
      <c r="K787" s="607"/>
      <c r="L787" s="392" t="s">
        <v>27</v>
      </c>
      <c r="M787" s="1"/>
    </row>
    <row r="788" spans="1:13" s="45" customFormat="1" ht="21.75" customHeight="1" x14ac:dyDescent="0.25">
      <c r="A788" s="269" t="s">
        <v>31</v>
      </c>
      <c r="B788" s="611" t="s">
        <v>192</v>
      </c>
      <c r="C788" s="612"/>
      <c r="D788" s="612"/>
      <c r="E788" s="613"/>
      <c r="F788" s="614" t="s">
        <v>92</v>
      </c>
      <c r="G788" s="615"/>
      <c r="H788" s="918">
        <f>H789+H790+H791+H792</f>
        <v>13</v>
      </c>
      <c r="I788" s="918"/>
      <c r="J788" s="918">
        <f>J789+J790+J791+J792</f>
        <v>13</v>
      </c>
      <c r="K788" s="918"/>
      <c r="L788" s="403">
        <f>J788/H788*100</f>
        <v>100</v>
      </c>
      <c r="M788" s="1"/>
    </row>
    <row r="789" spans="1:13" s="45" customFormat="1" ht="20.25" customHeight="1" x14ac:dyDescent="0.25">
      <c r="A789" s="355"/>
      <c r="B789" s="558" t="s">
        <v>108</v>
      </c>
      <c r="C789" s="559"/>
      <c r="D789" s="559"/>
      <c r="E789" s="560"/>
      <c r="F789" s="591" t="s">
        <v>92</v>
      </c>
      <c r="G789" s="618"/>
      <c r="H789" s="566">
        <v>8</v>
      </c>
      <c r="I789" s="607"/>
      <c r="J789" s="566">
        <v>8</v>
      </c>
      <c r="K789" s="607"/>
      <c r="L789" s="392">
        <f>J789/H789*100</f>
        <v>100</v>
      </c>
      <c r="M789" s="1"/>
    </row>
    <row r="790" spans="1:13" s="45" customFormat="1" ht="21" customHeight="1" x14ac:dyDescent="0.25">
      <c r="A790" s="355"/>
      <c r="B790" s="558" t="s">
        <v>109</v>
      </c>
      <c r="C790" s="559"/>
      <c r="D790" s="559"/>
      <c r="E790" s="560"/>
      <c r="F790" s="591" t="s">
        <v>92</v>
      </c>
      <c r="G790" s="618"/>
      <c r="H790" s="566">
        <v>0</v>
      </c>
      <c r="I790" s="607"/>
      <c r="J790" s="566">
        <v>0</v>
      </c>
      <c r="K790" s="607"/>
      <c r="L790" s="392" t="s">
        <v>27</v>
      </c>
      <c r="M790" s="1"/>
    </row>
    <row r="791" spans="1:13" s="45" customFormat="1" ht="20.25" customHeight="1" x14ac:dyDescent="0.25">
      <c r="A791" s="355"/>
      <c r="B791" s="558" t="s">
        <v>111</v>
      </c>
      <c r="C791" s="559"/>
      <c r="D791" s="559"/>
      <c r="E791" s="560"/>
      <c r="F791" s="591" t="s">
        <v>92</v>
      </c>
      <c r="G791" s="618"/>
      <c r="H791" s="919">
        <v>2</v>
      </c>
      <c r="I791" s="920"/>
      <c r="J791" s="919">
        <v>2</v>
      </c>
      <c r="K791" s="920"/>
      <c r="L791" s="404">
        <f t="shared" ref="L791" si="32">J791/H791*100</f>
        <v>100</v>
      </c>
      <c r="M791" s="1"/>
    </row>
    <row r="792" spans="1:13" s="45" customFormat="1" ht="21.75" customHeight="1" x14ac:dyDescent="0.25">
      <c r="A792" s="350"/>
      <c r="B792" s="623" t="s">
        <v>112</v>
      </c>
      <c r="C792" s="623"/>
      <c r="D792" s="623"/>
      <c r="E792" s="623"/>
      <c r="F792" s="633" t="s">
        <v>92</v>
      </c>
      <c r="G792" s="633"/>
      <c r="H792" s="569">
        <v>3</v>
      </c>
      <c r="I792" s="569"/>
      <c r="J792" s="569">
        <v>3</v>
      </c>
      <c r="K792" s="569"/>
      <c r="L792" s="392">
        <f>J792/H792*100</f>
        <v>100</v>
      </c>
      <c r="M792" s="1"/>
    </row>
    <row r="793" spans="1:13" s="45" customFormat="1" ht="24" customHeight="1" x14ac:dyDescent="0.25">
      <c r="A793" s="538" t="s">
        <v>676</v>
      </c>
      <c r="B793" s="551"/>
      <c r="C793" s="551"/>
      <c r="D793" s="551"/>
      <c r="E793" s="551"/>
      <c r="F793" s="551"/>
      <c r="G793" s="551"/>
      <c r="H793" s="551"/>
      <c r="I793" s="551"/>
      <c r="J793" s="551"/>
      <c r="K793" s="551"/>
      <c r="L793" s="551"/>
      <c r="M793" s="1"/>
    </row>
    <row r="794" spans="1:13" s="45" customFormat="1" ht="24" customHeight="1" x14ac:dyDescent="0.25">
      <c r="A794" s="534"/>
      <c r="B794" s="535"/>
      <c r="C794" s="535"/>
      <c r="D794" s="535"/>
      <c r="E794" s="535"/>
      <c r="F794" s="535"/>
      <c r="G794" s="535"/>
      <c r="H794" s="535"/>
      <c r="I794" s="535"/>
      <c r="J794" s="535"/>
      <c r="K794" s="535"/>
      <c r="L794" s="535"/>
      <c r="M794" s="1"/>
    </row>
    <row r="795" spans="1:13" s="45" customFormat="1" ht="38.25" customHeight="1" x14ac:dyDescent="0.25">
      <c r="A795" s="459" t="s">
        <v>7</v>
      </c>
      <c r="B795" s="544" t="s">
        <v>20</v>
      </c>
      <c r="C795" s="545"/>
      <c r="D795" s="545"/>
      <c r="E795" s="546"/>
      <c r="F795" s="547" t="s">
        <v>9</v>
      </c>
      <c r="G795" s="548"/>
      <c r="H795" s="549" t="s">
        <v>534</v>
      </c>
      <c r="I795" s="550"/>
      <c r="J795" s="549" t="s">
        <v>535</v>
      </c>
      <c r="K795" s="550"/>
      <c r="L795" s="458" t="s">
        <v>63</v>
      </c>
      <c r="M795" s="1"/>
    </row>
    <row r="796" spans="1:13" s="45" customFormat="1" ht="20.25" customHeight="1" x14ac:dyDescent="0.25">
      <c r="A796" s="269" t="s">
        <v>33</v>
      </c>
      <c r="B796" s="611" t="s">
        <v>193</v>
      </c>
      <c r="C796" s="612"/>
      <c r="D796" s="612"/>
      <c r="E796" s="613"/>
      <c r="F796" s="614" t="s">
        <v>92</v>
      </c>
      <c r="G796" s="615"/>
      <c r="H796" s="634">
        <f>H797+H798+H799+H800</f>
        <v>1</v>
      </c>
      <c r="I796" s="634"/>
      <c r="J796" s="634">
        <f>J797+J798+J799+J800</f>
        <v>1</v>
      </c>
      <c r="K796" s="634"/>
      <c r="L796" s="393">
        <f t="shared" ref="L796:L797" si="33">J796/H796*100</f>
        <v>100</v>
      </c>
      <c r="M796" s="1"/>
    </row>
    <row r="797" spans="1:13" s="45" customFormat="1" ht="21.75" customHeight="1" x14ac:dyDescent="0.25">
      <c r="A797" s="355"/>
      <c r="B797" s="558" t="s">
        <v>108</v>
      </c>
      <c r="C797" s="559"/>
      <c r="D797" s="559"/>
      <c r="E797" s="560"/>
      <c r="F797" s="591" t="s">
        <v>92</v>
      </c>
      <c r="G797" s="618"/>
      <c r="H797" s="566">
        <v>1</v>
      </c>
      <c r="I797" s="607"/>
      <c r="J797" s="566">
        <v>1</v>
      </c>
      <c r="K797" s="607"/>
      <c r="L797" s="392">
        <f t="shared" si="33"/>
        <v>100</v>
      </c>
      <c r="M797" s="1"/>
    </row>
    <row r="798" spans="1:13" s="45" customFormat="1" ht="21" customHeight="1" x14ac:dyDescent="0.25">
      <c r="A798" s="355"/>
      <c r="B798" s="558" t="s">
        <v>109</v>
      </c>
      <c r="C798" s="559"/>
      <c r="D798" s="559"/>
      <c r="E798" s="560"/>
      <c r="F798" s="591" t="s">
        <v>92</v>
      </c>
      <c r="G798" s="618"/>
      <c r="H798" s="566">
        <v>0</v>
      </c>
      <c r="I798" s="607"/>
      <c r="J798" s="566">
        <v>0</v>
      </c>
      <c r="K798" s="607"/>
      <c r="L798" s="392" t="s">
        <v>27</v>
      </c>
      <c r="M798" s="1"/>
    </row>
    <row r="799" spans="1:13" s="45" customFormat="1" ht="21.75" customHeight="1" x14ac:dyDescent="0.25">
      <c r="A799" s="355"/>
      <c r="B799" s="558" t="s">
        <v>111</v>
      </c>
      <c r="C799" s="559"/>
      <c r="D799" s="559"/>
      <c r="E799" s="560"/>
      <c r="F799" s="591" t="s">
        <v>92</v>
      </c>
      <c r="G799" s="618"/>
      <c r="H799" s="566">
        <v>0</v>
      </c>
      <c r="I799" s="607"/>
      <c r="J799" s="566">
        <v>0</v>
      </c>
      <c r="K799" s="607"/>
      <c r="L799" s="392" t="s">
        <v>27</v>
      </c>
      <c r="M799" s="1"/>
    </row>
    <row r="800" spans="1:13" s="45" customFormat="1" ht="21" customHeight="1" x14ac:dyDescent="0.25">
      <c r="A800" s="355"/>
      <c r="B800" s="558" t="s">
        <v>112</v>
      </c>
      <c r="C800" s="559"/>
      <c r="D800" s="559"/>
      <c r="E800" s="560"/>
      <c r="F800" s="591" t="s">
        <v>92</v>
      </c>
      <c r="G800" s="618"/>
      <c r="H800" s="566">
        <v>0</v>
      </c>
      <c r="I800" s="607"/>
      <c r="J800" s="566">
        <v>0</v>
      </c>
      <c r="K800" s="607"/>
      <c r="L800" s="392" t="s">
        <v>27</v>
      </c>
      <c r="M800" s="1"/>
    </row>
    <row r="801" spans="1:13" s="45" customFormat="1" ht="39" customHeight="1" x14ac:dyDescent="0.25">
      <c r="A801" s="269" t="s">
        <v>35</v>
      </c>
      <c r="B801" s="611" t="s">
        <v>619</v>
      </c>
      <c r="C801" s="612"/>
      <c r="D801" s="612"/>
      <c r="E801" s="613"/>
      <c r="F801" s="614" t="s">
        <v>92</v>
      </c>
      <c r="G801" s="615"/>
      <c r="H801" s="921">
        <f>H802+H803+H804+H805</f>
        <v>21</v>
      </c>
      <c r="I801" s="922"/>
      <c r="J801" s="921">
        <f>J802+J803+J804+J805</f>
        <v>23</v>
      </c>
      <c r="K801" s="922"/>
      <c r="L801" s="403">
        <f>J801/H801*100</f>
        <v>109.52380952380953</v>
      </c>
      <c r="M801" s="1"/>
    </row>
    <row r="802" spans="1:13" s="45" customFormat="1" ht="21.75" customHeight="1" x14ac:dyDescent="0.25">
      <c r="A802" s="355"/>
      <c r="B802" s="558" t="s">
        <v>620</v>
      </c>
      <c r="C802" s="559"/>
      <c r="D802" s="559"/>
      <c r="E802" s="560"/>
      <c r="F802" s="591" t="s">
        <v>92</v>
      </c>
      <c r="G802" s="618"/>
      <c r="H802" s="919">
        <v>17</v>
      </c>
      <c r="I802" s="920"/>
      <c r="J802" s="919">
        <v>19</v>
      </c>
      <c r="K802" s="920"/>
      <c r="L802" s="404">
        <f>J802/H802*100</f>
        <v>111.76470588235294</v>
      </c>
      <c r="M802" s="1"/>
    </row>
    <row r="803" spans="1:13" s="45" customFormat="1" ht="21.75" customHeight="1" x14ac:dyDescent="0.25">
      <c r="A803" s="355"/>
      <c r="B803" s="558" t="s">
        <v>109</v>
      </c>
      <c r="C803" s="559"/>
      <c r="D803" s="559"/>
      <c r="E803" s="560"/>
      <c r="F803" s="591" t="s">
        <v>92</v>
      </c>
      <c r="G803" s="618"/>
      <c r="H803" s="566">
        <v>0</v>
      </c>
      <c r="I803" s="607"/>
      <c r="J803" s="566">
        <v>0</v>
      </c>
      <c r="K803" s="607"/>
      <c r="L803" s="392" t="s">
        <v>27</v>
      </c>
      <c r="M803" s="1"/>
    </row>
    <row r="804" spans="1:13" s="45" customFormat="1" ht="20.25" customHeight="1" x14ac:dyDescent="0.25">
      <c r="A804" s="355"/>
      <c r="B804" s="558" t="s">
        <v>111</v>
      </c>
      <c r="C804" s="559"/>
      <c r="D804" s="559"/>
      <c r="E804" s="560"/>
      <c r="F804" s="591" t="s">
        <v>92</v>
      </c>
      <c r="G804" s="618"/>
      <c r="H804" s="566">
        <v>4</v>
      </c>
      <c r="I804" s="607"/>
      <c r="J804" s="566">
        <v>4</v>
      </c>
      <c r="K804" s="607"/>
      <c r="L804" s="392">
        <f>J804/H804*100</f>
        <v>100</v>
      </c>
      <c r="M804" s="1"/>
    </row>
    <row r="805" spans="1:13" s="45" customFormat="1" ht="22.5" customHeight="1" x14ac:dyDescent="0.25">
      <c r="A805" s="355"/>
      <c r="B805" s="558" t="s">
        <v>112</v>
      </c>
      <c r="C805" s="559"/>
      <c r="D805" s="559"/>
      <c r="E805" s="560"/>
      <c r="F805" s="591" t="s">
        <v>92</v>
      </c>
      <c r="G805" s="618"/>
      <c r="H805" s="566">
        <v>0</v>
      </c>
      <c r="I805" s="607"/>
      <c r="J805" s="566">
        <v>0</v>
      </c>
      <c r="K805" s="607"/>
      <c r="L805" s="392" t="s">
        <v>27</v>
      </c>
      <c r="M805" s="1"/>
    </row>
    <row r="806" spans="1:13" s="45" customFormat="1" ht="31.5" customHeight="1" x14ac:dyDescent="0.25">
      <c r="A806" s="269" t="s">
        <v>37</v>
      </c>
      <c r="B806" s="908" t="s">
        <v>645</v>
      </c>
      <c r="C806" s="923"/>
      <c r="D806" s="923"/>
      <c r="E806" s="924"/>
      <c r="F806" s="614" t="s">
        <v>92</v>
      </c>
      <c r="G806" s="618"/>
      <c r="H806" s="642">
        <f>SUM(H807:I810)</f>
        <v>2</v>
      </c>
      <c r="I806" s="643"/>
      <c r="J806" s="642">
        <f>SUM(J807:K810)</f>
        <v>3</v>
      </c>
      <c r="K806" s="925"/>
      <c r="L806" s="393">
        <f>J806/H806*100</f>
        <v>150</v>
      </c>
      <c r="M806" s="1"/>
    </row>
    <row r="807" spans="1:13" s="45" customFormat="1" ht="23.25" customHeight="1" x14ac:dyDescent="0.25">
      <c r="A807" s="355"/>
      <c r="B807" s="558" t="s">
        <v>108</v>
      </c>
      <c r="C807" s="559"/>
      <c r="D807" s="559"/>
      <c r="E807" s="560"/>
      <c r="F807" s="591" t="s">
        <v>92</v>
      </c>
      <c r="G807" s="618"/>
      <c r="H807" s="566">
        <v>1</v>
      </c>
      <c r="I807" s="607"/>
      <c r="J807" s="566">
        <v>1</v>
      </c>
      <c r="K807" s="925"/>
      <c r="L807" s="392">
        <f>J807/H807*100</f>
        <v>100</v>
      </c>
      <c r="M807" s="1"/>
    </row>
    <row r="808" spans="1:13" s="45" customFormat="1" ht="23.25" customHeight="1" x14ac:dyDescent="0.25">
      <c r="A808" s="355"/>
      <c r="B808" s="558" t="s">
        <v>109</v>
      </c>
      <c r="C808" s="559"/>
      <c r="D808" s="559"/>
      <c r="E808" s="560"/>
      <c r="F808" s="591" t="s">
        <v>92</v>
      </c>
      <c r="G808" s="618"/>
      <c r="H808" s="566">
        <v>0</v>
      </c>
      <c r="I808" s="607"/>
      <c r="J808" s="566">
        <v>0</v>
      </c>
      <c r="K808" s="925"/>
      <c r="L808" s="392" t="s">
        <v>27</v>
      </c>
      <c r="M808" s="1"/>
    </row>
    <row r="809" spans="1:13" s="45" customFormat="1" ht="22.5" customHeight="1" x14ac:dyDescent="0.25">
      <c r="A809" s="355"/>
      <c r="B809" s="558" t="s">
        <v>111</v>
      </c>
      <c r="C809" s="559"/>
      <c r="D809" s="559"/>
      <c r="E809" s="560"/>
      <c r="F809" s="591" t="s">
        <v>92</v>
      </c>
      <c r="G809" s="618"/>
      <c r="H809" s="566">
        <v>1</v>
      </c>
      <c r="I809" s="607"/>
      <c r="J809" s="566">
        <v>1</v>
      </c>
      <c r="K809" s="925"/>
      <c r="L809" s="392">
        <f>J809/H809*100</f>
        <v>100</v>
      </c>
      <c r="M809" s="1"/>
    </row>
    <row r="810" spans="1:13" s="45" customFormat="1" ht="23.25" customHeight="1" x14ac:dyDescent="0.25">
      <c r="A810" s="355"/>
      <c r="B810" s="558" t="s">
        <v>473</v>
      </c>
      <c r="C810" s="559"/>
      <c r="D810" s="559"/>
      <c r="E810" s="560"/>
      <c r="F810" s="591" t="s">
        <v>92</v>
      </c>
      <c r="G810" s="618"/>
      <c r="H810" s="566">
        <v>0</v>
      </c>
      <c r="I810" s="607"/>
      <c r="J810" s="566">
        <v>1</v>
      </c>
      <c r="K810" s="925"/>
      <c r="L810" s="392" t="s">
        <v>27</v>
      </c>
      <c r="M810" s="1"/>
    </row>
    <row r="811" spans="1:13" s="45" customFormat="1" ht="21.75" customHeight="1" x14ac:dyDescent="0.25">
      <c r="A811" s="268" t="s">
        <v>186</v>
      </c>
      <c r="B811" s="671" t="s">
        <v>194</v>
      </c>
      <c r="C811" s="672"/>
      <c r="D811" s="672"/>
      <c r="E811" s="673"/>
      <c r="F811" s="654" t="s">
        <v>92</v>
      </c>
      <c r="G811" s="842"/>
      <c r="H811" s="647">
        <f>H812+H813+H814+H815</f>
        <v>1</v>
      </c>
      <c r="I811" s="648"/>
      <c r="J811" s="647">
        <f>J812+J813+J814+J815</f>
        <v>1</v>
      </c>
      <c r="K811" s="648"/>
      <c r="L811" s="274">
        <f>J811/H811*100</f>
        <v>100</v>
      </c>
      <c r="M811" s="1"/>
    </row>
    <row r="812" spans="1:13" s="45" customFormat="1" ht="21.75" customHeight="1" x14ac:dyDescent="0.25">
      <c r="A812" s="361"/>
      <c r="B812" s="558" t="s">
        <v>108</v>
      </c>
      <c r="C812" s="559"/>
      <c r="D812" s="559"/>
      <c r="E812" s="560"/>
      <c r="F812" s="591" t="s">
        <v>92</v>
      </c>
      <c r="G812" s="618"/>
      <c r="H812" s="566">
        <v>1</v>
      </c>
      <c r="I812" s="607"/>
      <c r="J812" s="566">
        <v>1</v>
      </c>
      <c r="K812" s="607"/>
      <c r="L812" s="392">
        <f>J812/H812*100</f>
        <v>100</v>
      </c>
      <c r="M812" s="1"/>
    </row>
    <row r="813" spans="1:13" s="45" customFormat="1" ht="21.75" customHeight="1" x14ac:dyDescent="0.25">
      <c r="A813" s="361"/>
      <c r="B813" s="558" t="s">
        <v>109</v>
      </c>
      <c r="C813" s="559"/>
      <c r="D813" s="559"/>
      <c r="E813" s="560"/>
      <c r="F813" s="591" t="s">
        <v>92</v>
      </c>
      <c r="G813" s="618"/>
      <c r="H813" s="566">
        <v>0</v>
      </c>
      <c r="I813" s="607"/>
      <c r="J813" s="566">
        <v>0</v>
      </c>
      <c r="K813" s="607"/>
      <c r="L813" s="392" t="s">
        <v>27</v>
      </c>
      <c r="M813" s="1"/>
    </row>
    <row r="814" spans="1:13" s="45" customFormat="1" ht="22.5" customHeight="1" x14ac:dyDescent="0.25">
      <c r="A814" s="361"/>
      <c r="B814" s="558" t="s">
        <v>111</v>
      </c>
      <c r="C814" s="559"/>
      <c r="D814" s="559"/>
      <c r="E814" s="560"/>
      <c r="F814" s="591" t="s">
        <v>92</v>
      </c>
      <c r="G814" s="618"/>
      <c r="H814" s="566">
        <v>0</v>
      </c>
      <c r="I814" s="607"/>
      <c r="J814" s="566">
        <v>0</v>
      </c>
      <c r="K814" s="607"/>
      <c r="L814" s="392" t="s">
        <v>27</v>
      </c>
      <c r="M814" s="1"/>
    </row>
    <row r="815" spans="1:13" s="45" customFormat="1" ht="24.75" customHeight="1" x14ac:dyDescent="0.25">
      <c r="A815" s="361"/>
      <c r="B815" s="558" t="s">
        <v>112</v>
      </c>
      <c r="C815" s="559"/>
      <c r="D815" s="559"/>
      <c r="E815" s="560"/>
      <c r="F815" s="591" t="s">
        <v>92</v>
      </c>
      <c r="G815" s="618"/>
      <c r="H815" s="566">
        <v>0</v>
      </c>
      <c r="I815" s="607"/>
      <c r="J815" s="566">
        <v>0</v>
      </c>
      <c r="K815" s="607"/>
      <c r="L815" s="392" t="s">
        <v>27</v>
      </c>
      <c r="M815" s="1"/>
    </row>
    <row r="816" spans="1:13" s="45" customFormat="1" ht="24" customHeight="1" x14ac:dyDescent="0.25">
      <c r="A816" s="268" t="s">
        <v>3</v>
      </c>
      <c r="B816" s="671" t="s">
        <v>495</v>
      </c>
      <c r="C816" s="672"/>
      <c r="D816" s="672"/>
      <c r="E816" s="673"/>
      <c r="F816" s="654" t="s">
        <v>92</v>
      </c>
      <c r="G816" s="842"/>
      <c r="H816" s="570">
        <f>SUM(H817:I819)</f>
        <v>210</v>
      </c>
      <c r="I816" s="571"/>
      <c r="J816" s="570">
        <f>SUM(J817:K819)</f>
        <v>175</v>
      </c>
      <c r="K816" s="571"/>
      <c r="L816" s="392">
        <f>J816/H816*100</f>
        <v>83.333333333333343</v>
      </c>
      <c r="M816" s="1"/>
    </row>
    <row r="817" spans="1:21" s="45" customFormat="1" ht="22.5" customHeight="1" x14ac:dyDescent="0.25">
      <c r="A817" s="270"/>
      <c r="B817" s="558" t="s">
        <v>195</v>
      </c>
      <c r="C817" s="559"/>
      <c r="D817" s="559"/>
      <c r="E817" s="560"/>
      <c r="F817" s="591" t="s">
        <v>23</v>
      </c>
      <c r="G817" s="618"/>
      <c r="H817" s="566">
        <v>0</v>
      </c>
      <c r="I817" s="607"/>
      <c r="J817" s="566">
        <v>0</v>
      </c>
      <c r="K817" s="607"/>
      <c r="L817" s="392" t="s">
        <v>27</v>
      </c>
      <c r="M817" s="1"/>
    </row>
    <row r="818" spans="1:21" s="45" customFormat="1" ht="22.5" customHeight="1" x14ac:dyDescent="0.25">
      <c r="A818" s="270"/>
      <c r="B818" s="558" t="s">
        <v>483</v>
      </c>
      <c r="C818" s="559"/>
      <c r="D818" s="559"/>
      <c r="E818" s="560"/>
      <c r="F818" s="591" t="s">
        <v>23</v>
      </c>
      <c r="G818" s="618"/>
      <c r="H818" s="732">
        <v>6</v>
      </c>
      <c r="I818" s="733"/>
      <c r="J818" s="732">
        <v>9</v>
      </c>
      <c r="K818" s="733"/>
      <c r="L818" s="392">
        <f>J818/H818*100</f>
        <v>150</v>
      </c>
      <c r="M818" s="1"/>
    </row>
    <row r="819" spans="1:21" s="45" customFormat="1" ht="20.25" customHeight="1" x14ac:dyDescent="0.25">
      <c r="A819" s="270"/>
      <c r="B819" s="558" t="s">
        <v>496</v>
      </c>
      <c r="C819" s="559"/>
      <c r="D819" s="559"/>
      <c r="E819" s="560"/>
      <c r="F819" s="591" t="s">
        <v>23</v>
      </c>
      <c r="G819" s="618"/>
      <c r="H819" s="732">
        <v>204</v>
      </c>
      <c r="I819" s="733"/>
      <c r="J819" s="732">
        <v>166</v>
      </c>
      <c r="K819" s="733"/>
      <c r="L819" s="392">
        <f>J819/H819*100</f>
        <v>81.372549019607845</v>
      </c>
      <c r="M819" s="1"/>
    </row>
    <row r="820" spans="1:21" s="45" customFormat="1" ht="33.75" customHeight="1" x14ac:dyDescent="0.25">
      <c r="A820" s="268" t="s">
        <v>5</v>
      </c>
      <c r="B820" s="671" t="s">
        <v>455</v>
      </c>
      <c r="C820" s="672"/>
      <c r="D820" s="672"/>
      <c r="E820" s="673"/>
      <c r="F820" s="654" t="s">
        <v>23</v>
      </c>
      <c r="G820" s="842"/>
      <c r="H820" s="570">
        <f>SUM(H821:I824)</f>
        <v>12978</v>
      </c>
      <c r="I820" s="571"/>
      <c r="J820" s="570">
        <f>SUM(J821:K824)</f>
        <v>13628</v>
      </c>
      <c r="K820" s="571"/>
      <c r="L820" s="399">
        <f t="shared" ref="L820:L824" si="34">J820/H820*100</f>
        <v>105.0084758822623</v>
      </c>
      <c r="M820" s="1"/>
    </row>
    <row r="821" spans="1:21" s="45" customFormat="1" ht="21.75" customHeight="1" x14ac:dyDescent="0.25">
      <c r="A821" s="270"/>
      <c r="B821" s="558" t="s">
        <v>108</v>
      </c>
      <c r="C821" s="559"/>
      <c r="D821" s="559"/>
      <c r="E821" s="560"/>
      <c r="F821" s="591" t="s">
        <v>23</v>
      </c>
      <c r="G821" s="618"/>
      <c r="H821" s="569">
        <v>10484</v>
      </c>
      <c r="I821" s="569"/>
      <c r="J821" s="569">
        <v>11092</v>
      </c>
      <c r="K821" s="569"/>
      <c r="L821" s="392">
        <f t="shared" si="34"/>
        <v>105.79931323922168</v>
      </c>
      <c r="M821" s="1"/>
    </row>
    <row r="822" spans="1:21" s="45" customFormat="1" ht="20.25" customHeight="1" x14ac:dyDescent="0.25">
      <c r="A822" s="270"/>
      <c r="B822" s="558" t="s">
        <v>109</v>
      </c>
      <c r="C822" s="559"/>
      <c r="D822" s="559"/>
      <c r="E822" s="560"/>
      <c r="F822" s="591" t="s">
        <v>23</v>
      </c>
      <c r="G822" s="618"/>
      <c r="H822" s="569">
        <v>181</v>
      </c>
      <c r="I822" s="569"/>
      <c r="J822" s="569">
        <v>180</v>
      </c>
      <c r="K822" s="569"/>
      <c r="L822" s="392">
        <f t="shared" si="34"/>
        <v>99.447513812154696</v>
      </c>
      <c r="M822" s="1"/>
    </row>
    <row r="823" spans="1:21" s="45" customFormat="1" ht="21" customHeight="1" x14ac:dyDescent="0.25">
      <c r="A823" s="270"/>
      <c r="B823" s="558" t="s">
        <v>111</v>
      </c>
      <c r="C823" s="559"/>
      <c r="D823" s="559"/>
      <c r="E823" s="560"/>
      <c r="F823" s="591" t="s">
        <v>23</v>
      </c>
      <c r="G823" s="618"/>
      <c r="H823" s="569">
        <v>1287</v>
      </c>
      <c r="I823" s="569"/>
      <c r="J823" s="569">
        <v>1329</v>
      </c>
      <c r="K823" s="569"/>
      <c r="L823" s="392">
        <f t="shared" si="34"/>
        <v>103.26340326340326</v>
      </c>
      <c r="M823" s="1"/>
    </row>
    <row r="824" spans="1:21" s="45" customFormat="1" ht="20.25" customHeight="1" x14ac:dyDescent="0.25">
      <c r="A824" s="270"/>
      <c r="B824" s="558" t="s">
        <v>112</v>
      </c>
      <c r="C824" s="559"/>
      <c r="D824" s="559"/>
      <c r="E824" s="560"/>
      <c r="F824" s="591" t="s">
        <v>23</v>
      </c>
      <c r="G824" s="618"/>
      <c r="H824" s="569">
        <v>1026</v>
      </c>
      <c r="I824" s="569"/>
      <c r="J824" s="569">
        <v>1027</v>
      </c>
      <c r="K824" s="569"/>
      <c r="L824" s="392">
        <f t="shared" si="34"/>
        <v>100.09746588693957</v>
      </c>
      <c r="M824" s="1"/>
    </row>
    <row r="825" spans="1:21" s="45" customFormat="1" ht="40.5" customHeight="1" x14ac:dyDescent="0.25">
      <c r="A825" s="357" t="s">
        <v>196</v>
      </c>
      <c r="B825" s="671" t="s">
        <v>456</v>
      </c>
      <c r="C825" s="672"/>
      <c r="D825" s="672"/>
      <c r="E825" s="673"/>
      <c r="F825" s="654" t="s">
        <v>69</v>
      </c>
      <c r="G825" s="842"/>
      <c r="H825" s="926">
        <v>43.4</v>
      </c>
      <c r="I825" s="927"/>
      <c r="J825" s="926">
        <v>46.3</v>
      </c>
      <c r="K825" s="927"/>
      <c r="L825" s="399">
        <f>J825-H825</f>
        <v>2.8999999999999986</v>
      </c>
      <c r="M825" s="1"/>
    </row>
    <row r="826" spans="1:21" s="45" customFormat="1" ht="18" customHeight="1" x14ac:dyDescent="0.25">
      <c r="A826" s="538" t="s">
        <v>676</v>
      </c>
      <c r="B826" s="539"/>
      <c r="C826" s="539"/>
      <c r="D826" s="539"/>
      <c r="E826" s="539"/>
      <c r="F826" s="539"/>
      <c r="G826" s="539"/>
      <c r="H826" s="539"/>
      <c r="I826" s="539"/>
      <c r="J826" s="539"/>
      <c r="K826" s="539"/>
      <c r="L826" s="539"/>
      <c r="M826" s="1"/>
    </row>
    <row r="827" spans="1:21" s="45" customFormat="1" ht="33.75" customHeight="1" x14ac:dyDescent="0.25">
      <c r="A827" s="928" t="s">
        <v>679</v>
      </c>
      <c r="B827" s="928"/>
      <c r="C827" s="928"/>
      <c r="D827" s="928"/>
      <c r="E827" s="928"/>
      <c r="F827" s="928"/>
      <c r="G827" s="928"/>
      <c r="H827" s="928"/>
      <c r="I827" s="928"/>
      <c r="J827" s="928"/>
      <c r="K827" s="928"/>
      <c r="L827" s="928"/>
      <c r="M827" s="1"/>
      <c r="O827" s="620"/>
      <c r="P827" s="621"/>
      <c r="Q827" s="621"/>
      <c r="R827" s="621"/>
      <c r="S827" s="621"/>
      <c r="T827" s="598"/>
      <c r="U827" s="598"/>
    </row>
    <row r="828" spans="1:21" s="45" customFormat="1" ht="36.75" customHeight="1" x14ac:dyDescent="0.25">
      <c r="A828" s="929" t="s">
        <v>678</v>
      </c>
      <c r="B828" s="929"/>
      <c r="C828" s="929"/>
      <c r="D828" s="929"/>
      <c r="E828" s="929"/>
      <c r="F828" s="929"/>
      <c r="G828" s="929"/>
      <c r="H828" s="929"/>
      <c r="I828" s="929"/>
      <c r="J828" s="929"/>
      <c r="K828" s="929"/>
      <c r="L828" s="929"/>
      <c r="M828" s="1"/>
      <c r="O828" s="622"/>
      <c r="P828" s="622"/>
      <c r="Q828" s="622"/>
      <c r="R828" s="622"/>
      <c r="S828" s="622"/>
      <c r="T828" s="598"/>
      <c r="U828" s="598"/>
    </row>
    <row r="829" spans="1:21" s="45" customFormat="1" ht="33.75" customHeight="1" x14ac:dyDescent="0.25">
      <c r="A829" s="930" t="s">
        <v>197</v>
      </c>
      <c r="B829" s="930"/>
      <c r="C829" s="930"/>
      <c r="D829" s="930"/>
      <c r="E829" s="930"/>
      <c r="F829" s="930"/>
      <c r="G829" s="930"/>
      <c r="H829" s="930"/>
      <c r="I829" s="930"/>
      <c r="J829" s="930"/>
      <c r="K829" s="930"/>
      <c r="L829" s="930"/>
      <c r="M829" s="1"/>
    </row>
    <row r="830" spans="1:21" s="45" customFormat="1" ht="33" customHeight="1" x14ac:dyDescent="0.25">
      <c r="A830" s="459" t="s">
        <v>7</v>
      </c>
      <c r="B830" s="544" t="s">
        <v>20</v>
      </c>
      <c r="C830" s="545"/>
      <c r="D830" s="545"/>
      <c r="E830" s="546"/>
      <c r="F830" s="547" t="s">
        <v>9</v>
      </c>
      <c r="G830" s="548"/>
      <c r="H830" s="549" t="s">
        <v>523</v>
      </c>
      <c r="I830" s="550"/>
      <c r="J830" s="549" t="s">
        <v>524</v>
      </c>
      <c r="K830" s="550"/>
      <c r="L830" s="308" t="s">
        <v>63</v>
      </c>
      <c r="M830" s="1"/>
    </row>
    <row r="831" spans="1:21" s="45" customFormat="1" ht="32.25" customHeight="1" x14ac:dyDescent="0.25">
      <c r="A831" s="268" t="s">
        <v>139</v>
      </c>
      <c r="B831" s="630" t="s">
        <v>457</v>
      </c>
      <c r="C831" s="631"/>
      <c r="D831" s="631"/>
      <c r="E831" s="632"/>
      <c r="F831" s="654" t="s">
        <v>92</v>
      </c>
      <c r="G831" s="842"/>
      <c r="H831" s="570">
        <v>1</v>
      </c>
      <c r="I831" s="648"/>
      <c r="J831" s="570">
        <v>1</v>
      </c>
      <c r="K831" s="648"/>
      <c r="L831" s="274">
        <f>J831/H831*100</f>
        <v>100</v>
      </c>
      <c r="M831" s="1"/>
    </row>
    <row r="832" spans="1:21" s="45" customFormat="1" ht="51" customHeight="1" x14ac:dyDescent="0.25">
      <c r="A832" s="269" t="s">
        <v>12</v>
      </c>
      <c r="B832" s="705" t="s">
        <v>458</v>
      </c>
      <c r="C832" s="706"/>
      <c r="D832" s="706"/>
      <c r="E832" s="707"/>
      <c r="F832" s="614" t="s">
        <v>92</v>
      </c>
      <c r="G832" s="615"/>
      <c r="H832" s="634">
        <v>1</v>
      </c>
      <c r="I832" s="634"/>
      <c r="J832" s="634">
        <v>1</v>
      </c>
      <c r="K832" s="634"/>
      <c r="L832" s="302">
        <f>J832/H832*100</f>
        <v>100</v>
      </c>
      <c r="M832" s="1"/>
    </row>
    <row r="833" spans="1:13" s="45" customFormat="1" ht="21" customHeight="1" x14ac:dyDescent="0.25">
      <c r="A833" s="270"/>
      <c r="B833" s="702" t="s">
        <v>198</v>
      </c>
      <c r="C833" s="703"/>
      <c r="D833" s="703"/>
      <c r="E833" s="704"/>
      <c r="F833" s="591" t="s">
        <v>110</v>
      </c>
      <c r="G833" s="618"/>
      <c r="H833" s="569">
        <v>14</v>
      </c>
      <c r="I833" s="569"/>
      <c r="J833" s="569">
        <v>14</v>
      </c>
      <c r="K833" s="569"/>
      <c r="L833" s="301">
        <f t="shared" ref="L833:L834" si="35">J833/H833*100</f>
        <v>100</v>
      </c>
      <c r="M833" s="1"/>
    </row>
    <row r="834" spans="1:13" s="45" customFormat="1" ht="21" customHeight="1" x14ac:dyDescent="0.25">
      <c r="A834" s="270"/>
      <c r="B834" s="702" t="s">
        <v>385</v>
      </c>
      <c r="C834" s="703"/>
      <c r="D834" s="703"/>
      <c r="E834" s="704"/>
      <c r="F834" s="591" t="s">
        <v>23</v>
      </c>
      <c r="G834" s="618"/>
      <c r="H834" s="569">
        <v>50</v>
      </c>
      <c r="I834" s="569"/>
      <c r="J834" s="569">
        <v>69</v>
      </c>
      <c r="K834" s="569"/>
      <c r="L834" s="301">
        <f t="shared" si="35"/>
        <v>138</v>
      </c>
      <c r="M834" s="1"/>
    </row>
    <row r="835" spans="1:13" s="45" customFormat="1" ht="21" customHeight="1" x14ac:dyDescent="0.25">
      <c r="A835" s="269" t="s">
        <v>14</v>
      </c>
      <c r="B835" s="705" t="s">
        <v>459</v>
      </c>
      <c r="C835" s="706"/>
      <c r="D835" s="706"/>
      <c r="E835" s="707"/>
      <c r="F835" s="614" t="s">
        <v>92</v>
      </c>
      <c r="G835" s="615"/>
      <c r="H835" s="634">
        <v>1</v>
      </c>
      <c r="I835" s="634"/>
      <c r="J835" s="634">
        <v>1</v>
      </c>
      <c r="K835" s="634"/>
      <c r="L835" s="302">
        <f>J835/H835*100</f>
        <v>100</v>
      </c>
      <c r="M835" s="1"/>
    </row>
    <row r="836" spans="1:13" s="45" customFormat="1" ht="21" customHeight="1" x14ac:dyDescent="0.25">
      <c r="A836" s="270"/>
      <c r="B836" s="702" t="s">
        <v>198</v>
      </c>
      <c r="C836" s="703"/>
      <c r="D836" s="703"/>
      <c r="E836" s="704"/>
      <c r="F836" s="591" t="s">
        <v>110</v>
      </c>
      <c r="G836" s="618"/>
      <c r="H836" s="569">
        <v>0</v>
      </c>
      <c r="I836" s="569"/>
      <c r="J836" s="569">
        <v>0</v>
      </c>
      <c r="K836" s="569"/>
      <c r="L836" s="301" t="s">
        <v>27</v>
      </c>
      <c r="M836" s="1"/>
    </row>
    <row r="837" spans="1:13" s="45" customFormat="1" ht="24.75" customHeight="1" x14ac:dyDescent="0.25">
      <c r="A837" s="270"/>
      <c r="B837" s="702" t="s">
        <v>199</v>
      </c>
      <c r="C837" s="703"/>
      <c r="D837" s="703"/>
      <c r="E837" s="704"/>
      <c r="F837" s="591" t="s">
        <v>23</v>
      </c>
      <c r="G837" s="618"/>
      <c r="H837" s="569">
        <v>471</v>
      </c>
      <c r="I837" s="569"/>
      <c r="J837" s="569">
        <v>496</v>
      </c>
      <c r="K837" s="569"/>
      <c r="L837" s="301">
        <f>J837/H837*100</f>
        <v>105.30785562632697</v>
      </c>
      <c r="M837" s="1"/>
    </row>
    <row r="838" spans="1:13" s="45" customFormat="1" ht="33.75" customHeight="1" x14ac:dyDescent="0.25">
      <c r="A838" s="269" t="s">
        <v>16</v>
      </c>
      <c r="B838" s="705" t="s">
        <v>438</v>
      </c>
      <c r="C838" s="706"/>
      <c r="D838" s="706"/>
      <c r="E838" s="707"/>
      <c r="F838" s="614" t="s">
        <v>92</v>
      </c>
      <c r="G838" s="615"/>
      <c r="H838" s="634">
        <v>1</v>
      </c>
      <c r="I838" s="634"/>
      <c r="J838" s="634">
        <v>1</v>
      </c>
      <c r="K838" s="634"/>
      <c r="L838" s="302">
        <f>J838/H838*100</f>
        <v>100</v>
      </c>
      <c r="M838" s="1"/>
    </row>
    <row r="839" spans="1:13" s="45" customFormat="1" ht="21" customHeight="1" x14ac:dyDescent="0.25">
      <c r="A839" s="270"/>
      <c r="B839" s="702" t="s">
        <v>385</v>
      </c>
      <c r="C839" s="703"/>
      <c r="D839" s="703"/>
      <c r="E839" s="704"/>
      <c r="F839" s="591" t="s">
        <v>23</v>
      </c>
      <c r="G839" s="618"/>
      <c r="H839" s="569">
        <v>577</v>
      </c>
      <c r="I839" s="569"/>
      <c r="J839" s="569">
        <v>430</v>
      </c>
      <c r="K839" s="569"/>
      <c r="L839" s="301">
        <f>J839/H839*100</f>
        <v>74.523396880415945</v>
      </c>
      <c r="M839" s="1"/>
    </row>
    <row r="840" spans="1:13" s="45" customFormat="1" ht="21" customHeight="1" x14ac:dyDescent="0.25">
      <c r="A840" s="269" t="s">
        <v>18</v>
      </c>
      <c r="B840" s="705" t="s">
        <v>200</v>
      </c>
      <c r="C840" s="706"/>
      <c r="D840" s="706"/>
      <c r="E840" s="707"/>
      <c r="F840" s="614" t="s">
        <v>92</v>
      </c>
      <c r="G840" s="615"/>
      <c r="H840" s="634">
        <v>1</v>
      </c>
      <c r="I840" s="634"/>
      <c r="J840" s="634">
        <v>1</v>
      </c>
      <c r="K840" s="634"/>
      <c r="L840" s="302">
        <f t="shared" ref="L840:L841" si="36">J840/H840*100</f>
        <v>100</v>
      </c>
      <c r="M840" s="1"/>
    </row>
    <row r="841" spans="1:13" s="45" customFormat="1" ht="21" customHeight="1" x14ac:dyDescent="0.25">
      <c r="A841" s="270"/>
      <c r="B841" s="702" t="s">
        <v>198</v>
      </c>
      <c r="C841" s="703"/>
      <c r="D841" s="703"/>
      <c r="E841" s="704"/>
      <c r="F841" s="591" t="s">
        <v>110</v>
      </c>
      <c r="G841" s="618"/>
      <c r="H841" s="569">
        <v>20</v>
      </c>
      <c r="I841" s="569"/>
      <c r="J841" s="569">
        <v>20</v>
      </c>
      <c r="K841" s="569"/>
      <c r="L841" s="301">
        <f t="shared" si="36"/>
        <v>100</v>
      </c>
      <c r="M841" s="1"/>
    </row>
    <row r="842" spans="1:13" s="45" customFormat="1" ht="21" customHeight="1" x14ac:dyDescent="0.25">
      <c r="A842" s="270"/>
      <c r="B842" s="702" t="s">
        <v>385</v>
      </c>
      <c r="C842" s="703"/>
      <c r="D842" s="703"/>
      <c r="E842" s="704"/>
      <c r="F842" s="591" t="s">
        <v>23</v>
      </c>
      <c r="G842" s="618"/>
      <c r="H842" s="569">
        <v>26</v>
      </c>
      <c r="I842" s="569"/>
      <c r="J842" s="569">
        <v>23</v>
      </c>
      <c r="K842" s="569"/>
      <c r="L842" s="301">
        <f>J842/H842*100</f>
        <v>88.461538461538453</v>
      </c>
      <c r="M842" s="1"/>
    </row>
    <row r="843" spans="1:13" s="45" customFormat="1" ht="21" customHeight="1" x14ac:dyDescent="0.25">
      <c r="A843" s="269" t="s">
        <v>31</v>
      </c>
      <c r="B843" s="705" t="s">
        <v>201</v>
      </c>
      <c r="C843" s="706"/>
      <c r="D843" s="706"/>
      <c r="E843" s="707"/>
      <c r="F843" s="614" t="s">
        <v>92</v>
      </c>
      <c r="G843" s="615"/>
      <c r="H843" s="634">
        <v>1</v>
      </c>
      <c r="I843" s="634"/>
      <c r="J843" s="634">
        <v>1</v>
      </c>
      <c r="K843" s="634"/>
      <c r="L843" s="302">
        <f t="shared" ref="L843:L851" si="37">J843/H843*100</f>
        <v>100</v>
      </c>
      <c r="M843" s="1"/>
    </row>
    <row r="844" spans="1:13" s="45" customFormat="1" ht="21" customHeight="1" x14ac:dyDescent="0.25">
      <c r="A844" s="270"/>
      <c r="B844" s="702" t="s">
        <v>198</v>
      </c>
      <c r="C844" s="703"/>
      <c r="D844" s="703"/>
      <c r="E844" s="704"/>
      <c r="F844" s="591" t="s">
        <v>110</v>
      </c>
      <c r="G844" s="618"/>
      <c r="H844" s="569">
        <v>18</v>
      </c>
      <c r="I844" s="569"/>
      <c r="J844" s="569">
        <v>18</v>
      </c>
      <c r="K844" s="569"/>
      <c r="L844" s="301">
        <f t="shared" si="37"/>
        <v>100</v>
      </c>
      <c r="M844" s="1"/>
    </row>
    <row r="845" spans="1:13" s="45" customFormat="1" ht="21" customHeight="1" x14ac:dyDescent="0.25">
      <c r="A845" s="270"/>
      <c r="B845" s="702" t="s">
        <v>385</v>
      </c>
      <c r="C845" s="703"/>
      <c r="D845" s="703"/>
      <c r="E845" s="704"/>
      <c r="F845" s="591" t="s">
        <v>23</v>
      </c>
      <c r="G845" s="618"/>
      <c r="H845" s="569">
        <v>91</v>
      </c>
      <c r="I845" s="569"/>
      <c r="J845" s="569">
        <v>67</v>
      </c>
      <c r="K845" s="569"/>
      <c r="L845" s="301">
        <f t="shared" si="37"/>
        <v>73.626373626373635</v>
      </c>
      <c r="M845" s="1"/>
    </row>
    <row r="846" spans="1:13" s="45" customFormat="1" ht="21" customHeight="1" x14ac:dyDescent="0.25">
      <c r="A846" s="269" t="s">
        <v>33</v>
      </c>
      <c r="B846" s="705" t="s">
        <v>202</v>
      </c>
      <c r="C846" s="706"/>
      <c r="D846" s="706"/>
      <c r="E846" s="707"/>
      <c r="F846" s="614" t="s">
        <v>92</v>
      </c>
      <c r="G846" s="615"/>
      <c r="H846" s="634">
        <v>1</v>
      </c>
      <c r="I846" s="634"/>
      <c r="J846" s="634">
        <v>1</v>
      </c>
      <c r="K846" s="634"/>
      <c r="L846" s="302">
        <f t="shared" si="37"/>
        <v>100</v>
      </c>
      <c r="M846" s="1"/>
    </row>
    <row r="847" spans="1:13" s="45" customFormat="1" ht="21" customHeight="1" x14ac:dyDescent="0.25">
      <c r="A847" s="270"/>
      <c r="B847" s="702" t="s">
        <v>199</v>
      </c>
      <c r="C847" s="703"/>
      <c r="D847" s="703"/>
      <c r="E847" s="704"/>
      <c r="F847" s="591" t="s">
        <v>23</v>
      </c>
      <c r="G847" s="618"/>
      <c r="H847" s="569">
        <v>902</v>
      </c>
      <c r="I847" s="569"/>
      <c r="J847" s="569">
        <v>838</v>
      </c>
      <c r="K847" s="569"/>
      <c r="L847" s="301">
        <f t="shared" si="37"/>
        <v>92.904656319290467</v>
      </c>
      <c r="M847" s="1"/>
    </row>
    <row r="848" spans="1:13" s="45" customFormat="1" ht="21" customHeight="1" x14ac:dyDescent="0.25">
      <c r="A848" s="269" t="s">
        <v>35</v>
      </c>
      <c r="B848" s="705" t="s">
        <v>411</v>
      </c>
      <c r="C848" s="706"/>
      <c r="D848" s="706"/>
      <c r="E848" s="707"/>
      <c r="F848" s="614" t="s">
        <v>92</v>
      </c>
      <c r="G848" s="615"/>
      <c r="H848" s="634">
        <v>1</v>
      </c>
      <c r="I848" s="634"/>
      <c r="J848" s="634">
        <v>1</v>
      </c>
      <c r="K848" s="634"/>
      <c r="L848" s="302">
        <f t="shared" si="37"/>
        <v>100</v>
      </c>
      <c r="M848" s="1"/>
    </row>
    <row r="849" spans="1:13" s="45" customFormat="1" ht="22.5" customHeight="1" x14ac:dyDescent="0.25">
      <c r="A849" s="271"/>
      <c r="B849" s="702" t="s">
        <v>385</v>
      </c>
      <c r="C849" s="703"/>
      <c r="D849" s="703"/>
      <c r="E849" s="704"/>
      <c r="F849" s="633" t="s">
        <v>23</v>
      </c>
      <c r="G849" s="633"/>
      <c r="H849" s="569">
        <v>414</v>
      </c>
      <c r="I849" s="569"/>
      <c r="J849" s="569">
        <v>373</v>
      </c>
      <c r="K849" s="569"/>
      <c r="L849" s="301">
        <f t="shared" si="37"/>
        <v>90.096618357487927</v>
      </c>
      <c r="M849" s="1"/>
    </row>
    <row r="850" spans="1:13" s="45" customFormat="1" ht="24" customHeight="1" x14ac:dyDescent="0.25">
      <c r="A850" s="267" t="s">
        <v>186</v>
      </c>
      <c r="B850" s="855" t="s">
        <v>616</v>
      </c>
      <c r="C850" s="856"/>
      <c r="D850" s="856"/>
      <c r="E850" s="857"/>
      <c r="F850" s="937" t="s">
        <v>23</v>
      </c>
      <c r="G850" s="938"/>
      <c r="H850" s="939">
        <v>16261</v>
      </c>
      <c r="I850" s="940"/>
      <c r="J850" s="570">
        <v>17754</v>
      </c>
      <c r="K850" s="648"/>
      <c r="L850" s="190">
        <f t="shared" si="37"/>
        <v>109.18147715392656</v>
      </c>
      <c r="M850" s="1"/>
    </row>
    <row r="851" spans="1:13" s="45" customFormat="1" ht="36" customHeight="1" x14ac:dyDescent="0.25">
      <c r="A851" s="267" t="s">
        <v>3</v>
      </c>
      <c r="B851" s="855" t="s">
        <v>203</v>
      </c>
      <c r="C851" s="856"/>
      <c r="D851" s="856"/>
      <c r="E851" s="857"/>
      <c r="F851" s="937" t="s">
        <v>23</v>
      </c>
      <c r="G851" s="938"/>
      <c r="H851" s="939">
        <v>7484</v>
      </c>
      <c r="I851" s="940"/>
      <c r="J851" s="570">
        <v>7090</v>
      </c>
      <c r="K851" s="648"/>
      <c r="L851" s="190">
        <f t="shared" si="37"/>
        <v>94.735435595938</v>
      </c>
      <c r="M851" s="1"/>
    </row>
    <row r="852" spans="1:13" s="45" customFormat="1" ht="33" customHeight="1" x14ac:dyDescent="0.25">
      <c r="A852" s="267" t="s">
        <v>5</v>
      </c>
      <c r="B852" s="855" t="s">
        <v>617</v>
      </c>
      <c r="C852" s="856"/>
      <c r="D852" s="856"/>
      <c r="E852" s="857"/>
      <c r="F852" s="937" t="s">
        <v>69</v>
      </c>
      <c r="G852" s="938"/>
      <c r="H852" s="941">
        <v>99.9</v>
      </c>
      <c r="I852" s="942"/>
      <c r="J852" s="926">
        <v>91</v>
      </c>
      <c r="K852" s="927"/>
      <c r="L852" s="300">
        <f>J852-H852</f>
        <v>-8.9000000000000057</v>
      </c>
      <c r="M852" s="1"/>
    </row>
    <row r="853" spans="1:13" s="45" customFormat="1" ht="33" customHeight="1" x14ac:dyDescent="0.25">
      <c r="A853" s="267" t="s">
        <v>196</v>
      </c>
      <c r="B853" s="855" t="s">
        <v>204</v>
      </c>
      <c r="C853" s="856"/>
      <c r="D853" s="856"/>
      <c r="E853" s="857"/>
      <c r="F853" s="937" t="s">
        <v>23</v>
      </c>
      <c r="G853" s="938"/>
      <c r="H853" s="939">
        <v>7872</v>
      </c>
      <c r="I853" s="940"/>
      <c r="J853" s="570">
        <v>8069</v>
      </c>
      <c r="K853" s="648"/>
      <c r="L853" s="190">
        <f t="shared" ref="L853:L863" si="38">J853/H853*100</f>
        <v>102.50254065040652</v>
      </c>
      <c r="M853" s="1"/>
    </row>
    <row r="854" spans="1:13" s="45" customFormat="1" ht="30" customHeight="1" x14ac:dyDescent="0.25">
      <c r="A854" s="267" t="s">
        <v>205</v>
      </c>
      <c r="B854" s="855" t="s">
        <v>206</v>
      </c>
      <c r="C854" s="856"/>
      <c r="D854" s="856"/>
      <c r="E854" s="857"/>
      <c r="F854" s="937" t="s">
        <v>207</v>
      </c>
      <c r="G854" s="938"/>
      <c r="H854" s="939">
        <v>4233</v>
      </c>
      <c r="I854" s="940"/>
      <c r="J854" s="570">
        <v>4117</v>
      </c>
      <c r="K854" s="648"/>
      <c r="L854" s="190">
        <f t="shared" si="38"/>
        <v>97.259626742263166</v>
      </c>
      <c r="M854" s="1"/>
    </row>
    <row r="855" spans="1:13" s="45" customFormat="1" ht="24" customHeight="1" x14ac:dyDescent="0.25">
      <c r="A855" s="552" t="s">
        <v>677</v>
      </c>
      <c r="B855" s="539"/>
      <c r="C855" s="539"/>
      <c r="D855" s="539"/>
      <c r="E855" s="539"/>
      <c r="F855" s="539"/>
      <c r="G855" s="539"/>
      <c r="H855" s="539"/>
      <c r="I855" s="539"/>
      <c r="J855" s="539"/>
      <c r="K855" s="539"/>
      <c r="L855" s="539"/>
      <c r="M855" s="1"/>
    </row>
    <row r="856" spans="1:13" s="45" customFormat="1" ht="28.5" customHeight="1" x14ac:dyDescent="0.25">
      <c r="A856" s="943"/>
      <c r="B856" s="535"/>
      <c r="C856" s="535"/>
      <c r="D856" s="535"/>
      <c r="E856" s="535"/>
      <c r="F856" s="535"/>
      <c r="G856" s="535"/>
      <c r="H856" s="535"/>
      <c r="I856" s="535"/>
      <c r="J856" s="535"/>
      <c r="K856" s="535"/>
      <c r="L856" s="535"/>
      <c r="M856" s="1"/>
    </row>
    <row r="857" spans="1:13" s="45" customFormat="1" ht="40.5" customHeight="1" x14ac:dyDescent="0.25">
      <c r="A857" s="459" t="s">
        <v>7</v>
      </c>
      <c r="B857" s="544" t="s">
        <v>20</v>
      </c>
      <c r="C857" s="545"/>
      <c r="D857" s="545"/>
      <c r="E857" s="546"/>
      <c r="F857" s="547" t="s">
        <v>9</v>
      </c>
      <c r="G857" s="548"/>
      <c r="H857" s="549" t="s">
        <v>523</v>
      </c>
      <c r="I857" s="550"/>
      <c r="J857" s="549" t="s">
        <v>524</v>
      </c>
      <c r="K857" s="550"/>
      <c r="L857" s="458" t="s">
        <v>63</v>
      </c>
      <c r="M857" s="1"/>
    </row>
    <row r="858" spans="1:13" s="45" customFormat="1" ht="34.5" customHeight="1" x14ac:dyDescent="0.25">
      <c r="A858" s="267" t="s">
        <v>208</v>
      </c>
      <c r="B858" s="855" t="s">
        <v>209</v>
      </c>
      <c r="C858" s="856"/>
      <c r="D858" s="856"/>
      <c r="E858" s="857"/>
      <c r="F858" s="937" t="s">
        <v>207</v>
      </c>
      <c r="G858" s="938"/>
      <c r="H858" s="939">
        <v>866</v>
      </c>
      <c r="I858" s="940"/>
      <c r="J858" s="570">
        <f>SUM(J859:K861)</f>
        <v>877</v>
      </c>
      <c r="K858" s="648"/>
      <c r="L858" s="190">
        <f t="shared" si="38"/>
        <v>101.27020785219401</v>
      </c>
      <c r="M858" s="1"/>
    </row>
    <row r="859" spans="1:13" s="45" customFormat="1" ht="21" customHeight="1" x14ac:dyDescent="0.25">
      <c r="A859" s="266" t="s">
        <v>210</v>
      </c>
      <c r="B859" s="931" t="s">
        <v>211</v>
      </c>
      <c r="C859" s="932"/>
      <c r="D859" s="932"/>
      <c r="E859" s="933"/>
      <c r="F859" s="934" t="s">
        <v>207</v>
      </c>
      <c r="G859" s="935"/>
      <c r="H859" s="936">
        <v>564</v>
      </c>
      <c r="I859" s="936"/>
      <c r="J859" s="569">
        <v>560</v>
      </c>
      <c r="K859" s="569"/>
      <c r="L859" s="293">
        <f t="shared" si="38"/>
        <v>99.290780141843967</v>
      </c>
      <c r="M859" s="1"/>
    </row>
    <row r="860" spans="1:13" s="45" customFormat="1" ht="21" customHeight="1" x14ac:dyDescent="0.25">
      <c r="A860" s="266" t="s">
        <v>212</v>
      </c>
      <c r="B860" s="931" t="s">
        <v>497</v>
      </c>
      <c r="C860" s="932"/>
      <c r="D860" s="932"/>
      <c r="E860" s="933"/>
      <c r="F860" s="934" t="s">
        <v>207</v>
      </c>
      <c r="G860" s="935"/>
      <c r="H860" s="936">
        <v>193</v>
      </c>
      <c r="I860" s="936"/>
      <c r="J860" s="569">
        <v>197</v>
      </c>
      <c r="K860" s="569"/>
      <c r="L860" s="294">
        <f t="shared" si="38"/>
        <v>102.07253886010363</v>
      </c>
      <c r="M860" s="1"/>
    </row>
    <row r="861" spans="1:13" s="45" customFormat="1" ht="21.75" customHeight="1" x14ac:dyDescent="0.25">
      <c r="A861" s="266" t="s">
        <v>213</v>
      </c>
      <c r="B861" s="931" t="s">
        <v>498</v>
      </c>
      <c r="C861" s="932"/>
      <c r="D861" s="932"/>
      <c r="E861" s="933"/>
      <c r="F861" s="934" t="s">
        <v>207</v>
      </c>
      <c r="G861" s="935"/>
      <c r="H861" s="936">
        <v>109</v>
      </c>
      <c r="I861" s="936"/>
      <c r="J861" s="569">
        <v>120</v>
      </c>
      <c r="K861" s="569"/>
      <c r="L861" s="301">
        <f t="shared" si="38"/>
        <v>110.09174311926606</v>
      </c>
      <c r="M861" s="1"/>
    </row>
    <row r="862" spans="1:13" s="45" customFormat="1" ht="32.25" customHeight="1" x14ac:dyDescent="0.25">
      <c r="A862" s="267" t="s">
        <v>214</v>
      </c>
      <c r="B862" s="855" t="s">
        <v>468</v>
      </c>
      <c r="C862" s="856"/>
      <c r="D862" s="856"/>
      <c r="E862" s="857"/>
      <c r="F862" s="937" t="s">
        <v>23</v>
      </c>
      <c r="G862" s="938"/>
      <c r="H862" s="939">
        <v>485</v>
      </c>
      <c r="I862" s="940"/>
      <c r="J862" s="570">
        <v>551</v>
      </c>
      <c r="K862" s="648"/>
      <c r="L862" s="274">
        <f t="shared" si="38"/>
        <v>113.60824742268041</v>
      </c>
      <c r="M862" s="1"/>
    </row>
    <row r="863" spans="1:13" s="45" customFormat="1" ht="32.25" customHeight="1" x14ac:dyDescent="0.25">
      <c r="A863" s="189" t="s">
        <v>215</v>
      </c>
      <c r="B863" s="678" t="s">
        <v>216</v>
      </c>
      <c r="C863" s="678"/>
      <c r="D863" s="678"/>
      <c r="E863" s="678"/>
      <c r="F863" s="944" t="s">
        <v>23</v>
      </c>
      <c r="G863" s="944"/>
      <c r="H863" s="945">
        <v>6301</v>
      </c>
      <c r="I863" s="946"/>
      <c r="J863" s="635">
        <v>5879</v>
      </c>
      <c r="K863" s="629"/>
      <c r="L863" s="190">
        <f t="shared" si="38"/>
        <v>93.302650372956677</v>
      </c>
      <c r="M863" s="1"/>
    </row>
    <row r="864" spans="1:13" s="45" customFormat="1" ht="31.5" customHeight="1" x14ac:dyDescent="0.25">
      <c r="A864" s="528" t="s">
        <v>291</v>
      </c>
      <c r="B864" s="528"/>
      <c r="C864" s="528"/>
      <c r="D864" s="528"/>
      <c r="E864" s="528"/>
      <c r="F864" s="528"/>
      <c r="G864" s="528"/>
      <c r="H864" s="528"/>
      <c r="I864" s="528"/>
      <c r="J864" s="528"/>
      <c r="K864" s="528"/>
      <c r="L864" s="528"/>
      <c r="M864" s="1"/>
    </row>
    <row r="865" spans="1:13" s="45" customFormat="1" ht="21" customHeight="1" x14ac:dyDescent="0.25">
      <c r="A865" s="947" t="s">
        <v>7</v>
      </c>
      <c r="B865" s="948" t="s">
        <v>20</v>
      </c>
      <c r="C865" s="949"/>
      <c r="D865" s="949"/>
      <c r="E865" s="949"/>
      <c r="F865" s="950"/>
      <c r="G865" s="954" t="s">
        <v>9</v>
      </c>
      <c r="H865" s="956" t="s">
        <v>534</v>
      </c>
      <c r="I865" s="957"/>
      <c r="J865" s="956" t="s">
        <v>535</v>
      </c>
      <c r="K865" s="957"/>
      <c r="L865" s="960" t="s">
        <v>63</v>
      </c>
      <c r="M865" s="1"/>
    </row>
    <row r="866" spans="1:13" s="45" customFormat="1" ht="21" customHeight="1" x14ac:dyDescent="0.25">
      <c r="A866" s="890"/>
      <c r="B866" s="951"/>
      <c r="C866" s="952"/>
      <c r="D866" s="952"/>
      <c r="E866" s="952"/>
      <c r="F866" s="953"/>
      <c r="G866" s="955"/>
      <c r="H866" s="958"/>
      <c r="I866" s="959"/>
      <c r="J866" s="958"/>
      <c r="K866" s="959"/>
      <c r="L866" s="961"/>
      <c r="M866" s="1"/>
    </row>
    <row r="867" spans="1:13" s="45" customFormat="1" ht="21" customHeight="1" x14ac:dyDescent="0.25">
      <c r="A867" s="342">
        <v>1</v>
      </c>
      <c r="B867" s="630" t="s">
        <v>292</v>
      </c>
      <c r="C867" s="631"/>
      <c r="D867" s="631"/>
      <c r="E867" s="631"/>
      <c r="F867" s="632"/>
      <c r="G867" s="342" t="s">
        <v>92</v>
      </c>
      <c r="H867" s="967">
        <v>182</v>
      </c>
      <c r="I867" s="968"/>
      <c r="J867" s="967">
        <v>171</v>
      </c>
      <c r="K867" s="968"/>
      <c r="L867" s="337">
        <f>J867/H867*100</f>
        <v>93.956043956043956</v>
      </c>
      <c r="M867" s="1"/>
    </row>
    <row r="868" spans="1:13" s="45" customFormat="1" ht="21" customHeight="1" x14ac:dyDescent="0.25">
      <c r="A868" s="342">
        <v>2</v>
      </c>
      <c r="B868" s="630" t="s">
        <v>293</v>
      </c>
      <c r="C868" s="631"/>
      <c r="D868" s="631"/>
      <c r="E868" s="631"/>
      <c r="F868" s="632"/>
      <c r="G868" s="342" t="s">
        <v>92</v>
      </c>
      <c r="H868" s="967">
        <v>155</v>
      </c>
      <c r="I868" s="968"/>
      <c r="J868" s="967">
        <v>120</v>
      </c>
      <c r="K868" s="968"/>
      <c r="L868" s="337">
        <f>J868/H868*100</f>
        <v>77.41935483870968</v>
      </c>
      <c r="M868" s="1"/>
    </row>
    <row r="869" spans="1:13" s="45" customFormat="1" ht="21" customHeight="1" x14ac:dyDescent="0.25">
      <c r="A869" s="342">
        <v>3</v>
      </c>
      <c r="B869" s="630" t="s">
        <v>294</v>
      </c>
      <c r="C869" s="631"/>
      <c r="D869" s="631"/>
      <c r="E869" s="631"/>
      <c r="F869" s="632"/>
      <c r="G869" s="342" t="s">
        <v>69</v>
      </c>
      <c r="H869" s="969">
        <v>79.5</v>
      </c>
      <c r="I869" s="970"/>
      <c r="J869" s="969">
        <v>76.900000000000006</v>
      </c>
      <c r="K869" s="970"/>
      <c r="L869" s="337">
        <f>J869-H869</f>
        <v>-2.5999999999999943</v>
      </c>
      <c r="M869" s="1"/>
    </row>
    <row r="870" spans="1:13" s="45" customFormat="1" ht="21" customHeight="1" x14ac:dyDescent="0.25">
      <c r="A870" s="333"/>
      <c r="B870" s="558" t="s">
        <v>295</v>
      </c>
      <c r="C870" s="559"/>
      <c r="D870" s="559"/>
      <c r="E870" s="559"/>
      <c r="F870" s="560"/>
      <c r="G870" s="333" t="s">
        <v>69</v>
      </c>
      <c r="H870" s="685">
        <v>71.2</v>
      </c>
      <c r="I870" s="971"/>
      <c r="J870" s="685">
        <v>65.3</v>
      </c>
      <c r="K870" s="971"/>
      <c r="L870" s="339">
        <f>J870-H870</f>
        <v>-5.9000000000000057</v>
      </c>
      <c r="M870" s="1"/>
    </row>
    <row r="871" spans="1:13" s="45" customFormat="1" ht="21" customHeight="1" x14ac:dyDescent="0.25">
      <c r="A871" s="342">
        <v>4</v>
      </c>
      <c r="B871" s="630" t="s">
        <v>296</v>
      </c>
      <c r="C871" s="631"/>
      <c r="D871" s="631"/>
      <c r="E871" s="631"/>
      <c r="F871" s="632"/>
      <c r="G871" s="342" t="s">
        <v>23</v>
      </c>
      <c r="H871" s="967">
        <v>143</v>
      </c>
      <c r="I871" s="968"/>
      <c r="J871" s="967">
        <v>122</v>
      </c>
      <c r="K871" s="968"/>
      <c r="L871" s="337">
        <f>J871/H871*100</f>
        <v>85.314685314685306</v>
      </c>
      <c r="M871" s="1"/>
    </row>
    <row r="872" spans="1:13" s="45" customFormat="1" ht="21" customHeight="1" x14ac:dyDescent="0.25">
      <c r="A872" s="350" t="s">
        <v>287</v>
      </c>
      <c r="B872" s="558" t="s">
        <v>297</v>
      </c>
      <c r="C872" s="559"/>
      <c r="D872" s="559"/>
      <c r="E872" s="559"/>
      <c r="F872" s="560"/>
      <c r="G872" s="333" t="s">
        <v>23</v>
      </c>
      <c r="H872" s="962">
        <v>109</v>
      </c>
      <c r="I872" s="963"/>
      <c r="J872" s="962">
        <v>102</v>
      </c>
      <c r="K872" s="963"/>
      <c r="L872" s="339">
        <f t="shared" ref="L872:L874" si="39">J872/H872*100</f>
        <v>93.577981651376149</v>
      </c>
      <c r="M872" s="1"/>
    </row>
    <row r="873" spans="1:13" s="45" customFormat="1" ht="21" customHeight="1" x14ac:dyDescent="0.25">
      <c r="A873" s="350" t="s">
        <v>289</v>
      </c>
      <c r="B873" s="558" t="s">
        <v>298</v>
      </c>
      <c r="C873" s="559"/>
      <c r="D873" s="559"/>
      <c r="E873" s="559"/>
      <c r="F873" s="560"/>
      <c r="G873" s="333" t="s">
        <v>23</v>
      </c>
      <c r="H873" s="962">
        <v>34</v>
      </c>
      <c r="I873" s="963"/>
      <c r="J873" s="962">
        <v>20</v>
      </c>
      <c r="K873" s="963"/>
      <c r="L873" s="339">
        <f t="shared" si="39"/>
        <v>58.82352941176471</v>
      </c>
      <c r="M873" s="1"/>
    </row>
    <row r="874" spans="1:13" s="45" customFormat="1" ht="21" customHeight="1" x14ac:dyDescent="0.25">
      <c r="A874" s="350" t="s">
        <v>299</v>
      </c>
      <c r="B874" s="558" t="s">
        <v>300</v>
      </c>
      <c r="C874" s="559"/>
      <c r="D874" s="559"/>
      <c r="E874" s="559"/>
      <c r="F874" s="560"/>
      <c r="G874" s="333" t="s">
        <v>23</v>
      </c>
      <c r="H874" s="962">
        <v>10</v>
      </c>
      <c r="I874" s="963"/>
      <c r="J874" s="962">
        <v>10</v>
      </c>
      <c r="K874" s="963"/>
      <c r="L874" s="339">
        <f t="shared" si="39"/>
        <v>100</v>
      </c>
      <c r="M874" s="12"/>
    </row>
    <row r="875" spans="1:13" s="45" customFormat="1" ht="21" customHeight="1" x14ac:dyDescent="0.25">
      <c r="A875" s="530"/>
      <c r="B875" s="531"/>
      <c r="C875" s="531"/>
      <c r="D875" s="531"/>
      <c r="E875" s="531"/>
      <c r="F875" s="531"/>
      <c r="G875" s="531"/>
      <c r="H875" s="531"/>
      <c r="I875" s="531"/>
      <c r="J875" s="531"/>
      <c r="K875" s="531"/>
      <c r="L875" s="531"/>
      <c r="M875" s="12"/>
    </row>
    <row r="876" spans="1:13" s="45" customFormat="1" ht="41.25" customHeight="1" x14ac:dyDescent="0.25">
      <c r="A876" s="528" t="s">
        <v>301</v>
      </c>
      <c r="B876" s="529"/>
      <c r="C876" s="529"/>
      <c r="D876" s="529"/>
      <c r="E876" s="529"/>
      <c r="F876" s="529"/>
      <c r="G876" s="529"/>
      <c r="H876" s="529"/>
      <c r="I876" s="529"/>
      <c r="J876" s="529"/>
      <c r="K876" s="529"/>
      <c r="L876" s="529"/>
      <c r="M876" s="12"/>
    </row>
    <row r="877" spans="1:13" s="45" customFormat="1" ht="21" customHeight="1" x14ac:dyDescent="0.25">
      <c r="A877" s="964" t="s">
        <v>517</v>
      </c>
      <c r="B877" s="964"/>
      <c r="C877" s="964"/>
      <c r="D877" s="964"/>
      <c r="E877" s="964"/>
      <c r="F877" s="964"/>
      <c r="G877" s="964"/>
      <c r="H877" s="964"/>
      <c r="I877" s="964"/>
      <c r="J877" s="964"/>
      <c r="K877" s="964"/>
      <c r="L877" s="964"/>
      <c r="M877" s="1"/>
    </row>
    <row r="878" spans="1:13" s="45" customFormat="1" ht="28.5" customHeight="1" x14ac:dyDescent="0.25">
      <c r="A878" s="964"/>
      <c r="B878" s="964"/>
      <c r="C878" s="964"/>
      <c r="D878" s="964"/>
      <c r="E878" s="964"/>
      <c r="F878" s="964"/>
      <c r="G878" s="964"/>
      <c r="H878" s="964"/>
      <c r="I878" s="964"/>
      <c r="J878" s="964"/>
      <c r="K878" s="964"/>
      <c r="L878" s="964"/>
      <c r="M878" s="1"/>
    </row>
    <row r="879" spans="1:13" s="45" customFormat="1" ht="21" customHeight="1" x14ac:dyDescent="0.25">
      <c r="A879" s="964"/>
      <c r="B879" s="964"/>
      <c r="C879" s="964"/>
      <c r="D879" s="964"/>
      <c r="E879" s="964"/>
      <c r="F879" s="964"/>
      <c r="G879" s="964"/>
      <c r="H879" s="964"/>
      <c r="I879" s="964"/>
      <c r="J879" s="964"/>
      <c r="K879" s="964"/>
      <c r="L879" s="964"/>
      <c r="M879" s="1"/>
    </row>
    <row r="880" spans="1:13" s="45" customFormat="1" ht="21" customHeight="1" x14ac:dyDescent="0.25">
      <c r="A880" s="965" t="s">
        <v>603</v>
      </c>
      <c r="B880" s="965"/>
      <c r="C880" s="965"/>
      <c r="D880" s="965"/>
      <c r="E880" s="965" t="s">
        <v>604</v>
      </c>
      <c r="F880" s="966"/>
      <c r="G880" s="966"/>
      <c r="H880" s="966"/>
      <c r="I880" s="966"/>
      <c r="J880" s="966"/>
      <c r="K880" s="966"/>
      <c r="L880" s="966"/>
      <c r="M880" s="1"/>
    </row>
    <row r="881" spans="1:13" s="45" customFormat="1" ht="21" customHeight="1" x14ac:dyDescent="0.25">
      <c r="A881" s="965"/>
      <c r="B881" s="965"/>
      <c r="C881" s="965"/>
      <c r="D881" s="965"/>
      <c r="E881" s="966"/>
      <c r="F881" s="966"/>
      <c r="G881" s="966"/>
      <c r="H881" s="966"/>
      <c r="I881" s="966"/>
      <c r="J881" s="966"/>
      <c r="K881" s="966"/>
      <c r="L881" s="966"/>
      <c r="M881" s="1"/>
    </row>
    <row r="882" spans="1:13" s="45" customFormat="1" ht="21" customHeight="1" x14ac:dyDescent="0.25">
      <c r="A882" s="965"/>
      <c r="B882" s="965"/>
      <c r="C882" s="965"/>
      <c r="D882" s="965"/>
      <c r="E882" s="966"/>
      <c r="F882" s="966"/>
      <c r="G882" s="966"/>
      <c r="H882" s="966"/>
      <c r="I882" s="966"/>
      <c r="J882" s="966"/>
      <c r="K882" s="966"/>
      <c r="L882" s="966"/>
      <c r="M882" s="1"/>
    </row>
    <row r="883" spans="1:13" s="45" customFormat="1" ht="21" customHeight="1" x14ac:dyDescent="0.25">
      <c r="A883" s="965"/>
      <c r="B883" s="965"/>
      <c r="C883" s="965"/>
      <c r="D883" s="965"/>
      <c r="E883" s="966"/>
      <c r="F883" s="966"/>
      <c r="G883" s="966"/>
      <c r="H883" s="966"/>
      <c r="I883" s="966"/>
      <c r="J883" s="966"/>
      <c r="K883" s="966"/>
      <c r="L883" s="966"/>
      <c r="M883" s="12"/>
    </row>
    <row r="884" spans="1:13" s="45" customFormat="1" ht="21" customHeight="1" x14ac:dyDescent="0.25">
      <c r="A884" s="313"/>
      <c r="B884" s="314"/>
      <c r="C884" s="314"/>
      <c r="D884" s="314"/>
      <c r="E884" s="314"/>
      <c r="F884" s="314"/>
      <c r="G884" s="315"/>
      <c r="H884" s="316"/>
      <c r="I884" s="316"/>
      <c r="J884" s="316"/>
      <c r="K884" s="316"/>
      <c r="L884" s="317"/>
      <c r="M884" s="12"/>
    </row>
    <row r="885" spans="1:13" s="45" customFormat="1" ht="21" customHeight="1" x14ac:dyDescent="0.25">
      <c r="A885" s="313"/>
      <c r="B885" s="314"/>
      <c r="C885" s="314"/>
      <c r="D885" s="314"/>
      <c r="E885" s="314"/>
      <c r="F885" s="314"/>
      <c r="G885" s="315"/>
      <c r="H885" s="316"/>
      <c r="I885" s="316"/>
      <c r="J885" s="316"/>
      <c r="K885" s="316"/>
      <c r="L885" s="317"/>
      <c r="M885" s="12"/>
    </row>
    <row r="886" spans="1:13" s="45" customFormat="1" ht="21" customHeight="1" x14ac:dyDescent="0.25">
      <c r="A886" s="313"/>
      <c r="B886" s="314"/>
      <c r="C886" s="314"/>
      <c r="D886" s="314"/>
      <c r="E886" s="314"/>
      <c r="F886" s="314"/>
      <c r="G886" s="315"/>
      <c r="H886" s="316"/>
      <c r="I886" s="316"/>
      <c r="J886" s="316"/>
      <c r="K886" s="316"/>
      <c r="L886" s="317"/>
      <c r="M886" s="12"/>
    </row>
    <row r="887" spans="1:13" s="45" customFormat="1" ht="21" customHeight="1" x14ac:dyDescent="0.25">
      <c r="A887" s="313"/>
      <c r="B887" s="314"/>
      <c r="C887" s="314"/>
      <c r="D887" s="314"/>
      <c r="E887" s="314"/>
      <c r="F887" s="314"/>
      <c r="G887" s="315"/>
      <c r="H887" s="316"/>
      <c r="I887" s="316"/>
      <c r="J887" s="316"/>
      <c r="K887" s="316"/>
      <c r="L887" s="317"/>
      <c r="M887" s="12"/>
    </row>
    <row r="888" spans="1:13" s="45" customFormat="1" ht="21" customHeight="1" x14ac:dyDescent="0.25">
      <c r="A888" s="313"/>
      <c r="B888" s="314"/>
      <c r="C888" s="314"/>
      <c r="D888" s="314"/>
      <c r="E888" s="314"/>
      <c r="F888" s="314"/>
      <c r="G888" s="315"/>
      <c r="H888" s="316"/>
      <c r="I888" s="316"/>
      <c r="J888" s="316"/>
      <c r="K888" s="316"/>
      <c r="L888" s="317"/>
      <c r="M888" s="12"/>
    </row>
    <row r="889" spans="1:13" s="45" customFormat="1" ht="21" customHeight="1" x14ac:dyDescent="0.25">
      <c r="A889" s="313"/>
      <c r="B889" s="314"/>
      <c r="C889" s="314"/>
      <c r="D889" s="314"/>
      <c r="E889" s="314"/>
      <c r="F889" s="314"/>
      <c r="G889" s="315"/>
      <c r="H889" s="316"/>
      <c r="I889" s="316"/>
      <c r="J889" s="316"/>
      <c r="K889" s="316"/>
      <c r="L889" s="317"/>
      <c r="M889" s="12"/>
    </row>
    <row r="890" spans="1:13" s="45" customFormat="1" ht="21" customHeight="1" x14ac:dyDescent="0.25">
      <c r="A890" s="313"/>
      <c r="B890" s="314"/>
      <c r="C890" s="314"/>
      <c r="D890" s="314"/>
      <c r="E890" s="314"/>
      <c r="F890" s="314"/>
      <c r="G890" s="315"/>
      <c r="H890" s="316"/>
      <c r="I890" s="316"/>
      <c r="J890" s="316"/>
      <c r="K890" s="316"/>
      <c r="L890" s="317"/>
      <c r="M890" s="12"/>
    </row>
    <row r="891" spans="1:13" s="45" customFormat="1" ht="21" customHeight="1" x14ac:dyDescent="0.25">
      <c r="A891" s="313"/>
      <c r="B891" s="314"/>
      <c r="C891" s="314"/>
      <c r="D891" s="314"/>
      <c r="E891" s="314"/>
      <c r="F891" s="314"/>
      <c r="G891" s="315"/>
      <c r="H891" s="316"/>
      <c r="I891" s="316"/>
      <c r="J891" s="316"/>
      <c r="K891" s="316"/>
      <c r="L891" s="317"/>
      <c r="M891" s="12"/>
    </row>
    <row r="892" spans="1:13" s="45" customFormat="1" ht="21" customHeight="1" x14ac:dyDescent="0.25">
      <c r="A892" s="313"/>
      <c r="B892" s="314"/>
      <c r="C892" s="314"/>
      <c r="D892" s="314"/>
      <c r="E892" s="314"/>
      <c r="F892" s="314"/>
      <c r="G892" s="315"/>
      <c r="H892" s="316"/>
      <c r="I892" s="316"/>
      <c r="J892" s="316"/>
      <c r="K892" s="316"/>
      <c r="L892" s="317"/>
      <c r="M892" s="12"/>
    </row>
    <row r="893" spans="1:13" s="45" customFormat="1" ht="21" customHeight="1" x14ac:dyDescent="0.25">
      <c r="A893" s="313"/>
      <c r="B893" s="314"/>
      <c r="C893" s="314"/>
      <c r="D893" s="314"/>
      <c r="E893" s="314"/>
      <c r="F893" s="314"/>
      <c r="G893" s="315"/>
      <c r="H893" s="316"/>
      <c r="I893" s="316"/>
      <c r="J893" s="316"/>
      <c r="K893" s="316"/>
      <c r="L893" s="317"/>
      <c r="M893" s="12"/>
    </row>
    <row r="894" spans="1:13" s="45" customFormat="1" ht="21" customHeight="1" x14ac:dyDescent="0.25">
      <c r="A894" s="313"/>
      <c r="B894" s="314"/>
      <c r="C894" s="314"/>
      <c r="D894" s="314"/>
      <c r="E894" s="314"/>
      <c r="F894" s="314"/>
      <c r="G894" s="315"/>
      <c r="H894" s="316"/>
      <c r="I894" s="316"/>
      <c r="J894" s="316"/>
      <c r="K894" s="316"/>
      <c r="L894" s="317"/>
      <c r="M894" s="12"/>
    </row>
    <row r="895" spans="1:13" s="45" customFormat="1" ht="21" customHeight="1" x14ac:dyDescent="0.25">
      <c r="A895" s="313"/>
      <c r="B895" s="314"/>
      <c r="C895" s="314"/>
      <c r="D895" s="314"/>
      <c r="E895" s="314"/>
      <c r="F895" s="314"/>
      <c r="G895" s="315"/>
      <c r="H895" s="316"/>
      <c r="I895" s="316"/>
      <c r="J895" s="316"/>
      <c r="K895" s="316"/>
      <c r="L895" s="317"/>
      <c r="M895" s="12"/>
    </row>
    <row r="896" spans="1:13" s="45" customFormat="1" ht="34.5" customHeight="1" x14ac:dyDescent="0.25">
      <c r="A896" s="313"/>
      <c r="B896" s="314"/>
      <c r="C896" s="314"/>
      <c r="D896" s="314"/>
      <c r="E896" s="314"/>
      <c r="F896" s="314"/>
      <c r="G896" s="315"/>
      <c r="H896" s="316"/>
      <c r="I896" s="316"/>
      <c r="J896" s="316"/>
      <c r="K896" s="316"/>
      <c r="L896" s="317"/>
      <c r="M896" s="1"/>
    </row>
    <row r="897" spans="1:13" s="45" customFormat="1" ht="21" customHeight="1" x14ac:dyDescent="0.25">
      <c r="A897" s="972" t="s">
        <v>421</v>
      </c>
      <c r="B897" s="973"/>
      <c r="C897" s="973"/>
      <c r="D897" s="973"/>
      <c r="E897" s="973"/>
      <c r="F897" s="973"/>
      <c r="G897" s="973"/>
      <c r="H897" s="973"/>
      <c r="I897" s="973"/>
      <c r="J897" s="973"/>
      <c r="K897" s="973"/>
      <c r="L897" s="974"/>
      <c r="M897" s="1"/>
    </row>
    <row r="898" spans="1:13" s="45" customFormat="1" ht="32.25" customHeight="1" x14ac:dyDescent="0.25">
      <c r="A898" s="975"/>
      <c r="B898" s="900"/>
      <c r="C898" s="900"/>
      <c r="D898" s="900"/>
      <c r="E898" s="900"/>
      <c r="F898" s="900"/>
      <c r="G898" s="900"/>
      <c r="H898" s="900"/>
      <c r="I898" s="900"/>
      <c r="J898" s="900"/>
      <c r="K898" s="900"/>
      <c r="L898" s="976"/>
      <c r="M898" s="1"/>
    </row>
    <row r="899" spans="1:13" s="45" customFormat="1" ht="32.25" customHeight="1" x14ac:dyDescent="0.25">
      <c r="A899" s="405" t="s">
        <v>7</v>
      </c>
      <c r="B899" s="555" t="s">
        <v>20</v>
      </c>
      <c r="C899" s="555"/>
      <c r="D899" s="555"/>
      <c r="E899" s="555"/>
      <c r="F899" s="555"/>
      <c r="G899" s="555"/>
      <c r="H899" s="555" t="s">
        <v>493</v>
      </c>
      <c r="I899" s="555"/>
      <c r="J899" s="555" t="s">
        <v>602</v>
      </c>
      <c r="K899" s="555"/>
      <c r="L899" s="411" t="s">
        <v>302</v>
      </c>
      <c r="M899" s="1"/>
    </row>
    <row r="900" spans="1:13" s="45" customFormat="1" ht="21" customHeight="1" x14ac:dyDescent="0.25">
      <c r="A900" s="977" t="s">
        <v>303</v>
      </c>
      <c r="B900" s="978"/>
      <c r="C900" s="978"/>
      <c r="D900" s="978"/>
      <c r="E900" s="978"/>
      <c r="F900" s="978"/>
      <c r="G900" s="978"/>
      <c r="H900" s="978"/>
      <c r="I900" s="978"/>
      <c r="J900" s="978"/>
      <c r="K900" s="978"/>
      <c r="L900" s="979"/>
      <c r="M900" s="1"/>
    </row>
    <row r="901" spans="1:13" s="45" customFormat="1" ht="21" customHeight="1" x14ac:dyDescent="0.25">
      <c r="A901" s="299">
        <v>1</v>
      </c>
      <c r="B901" s="980" t="s">
        <v>304</v>
      </c>
      <c r="C901" s="980"/>
      <c r="D901" s="980"/>
      <c r="E901" s="980"/>
      <c r="F901" s="980"/>
      <c r="G901" s="980"/>
      <c r="H901" s="599">
        <f>SUM(H902:I907)</f>
        <v>1836.4</v>
      </c>
      <c r="I901" s="599"/>
      <c r="J901" s="599">
        <f>J902+J903+J904+J905+J906+J907</f>
        <v>1509</v>
      </c>
      <c r="K901" s="599"/>
      <c r="L901" s="484">
        <f>J901/H901*100</f>
        <v>82.171640165541277</v>
      </c>
      <c r="M901" s="1"/>
    </row>
    <row r="902" spans="1:13" s="45" customFormat="1" ht="21" customHeight="1" x14ac:dyDescent="0.25">
      <c r="A902" s="181" t="s">
        <v>12</v>
      </c>
      <c r="B902" s="981" t="s">
        <v>305</v>
      </c>
      <c r="C902" s="981"/>
      <c r="D902" s="981"/>
      <c r="E902" s="981"/>
      <c r="F902" s="981"/>
      <c r="G902" s="981"/>
      <c r="H902" s="982">
        <v>254.1</v>
      </c>
      <c r="I902" s="983"/>
      <c r="J902" s="984">
        <v>263.39999999999998</v>
      </c>
      <c r="K902" s="984"/>
      <c r="L902" s="485">
        <f>J902/H902*100</f>
        <v>103.6599763872491</v>
      </c>
      <c r="M902" s="1"/>
    </row>
    <row r="903" spans="1:13" s="45" customFormat="1" ht="21" customHeight="1" x14ac:dyDescent="0.25">
      <c r="A903" s="181" t="s">
        <v>14</v>
      </c>
      <c r="B903" s="985" t="s">
        <v>306</v>
      </c>
      <c r="C903" s="985"/>
      <c r="D903" s="985"/>
      <c r="E903" s="985"/>
      <c r="F903" s="985"/>
      <c r="G903" s="985"/>
      <c r="H903" s="986">
        <v>1438.2</v>
      </c>
      <c r="I903" s="987"/>
      <c r="J903" s="988">
        <v>1146.5</v>
      </c>
      <c r="K903" s="988"/>
      <c r="L903" s="485">
        <f t="shared" ref="L903:L913" si="40">J903/H903*100</f>
        <v>79.717702683910446</v>
      </c>
      <c r="M903" s="1"/>
    </row>
    <row r="904" spans="1:13" s="45" customFormat="1" ht="21" customHeight="1" x14ac:dyDescent="0.25">
      <c r="A904" s="181" t="s">
        <v>16</v>
      </c>
      <c r="B904" s="985" t="s">
        <v>307</v>
      </c>
      <c r="C904" s="985"/>
      <c r="D904" s="985"/>
      <c r="E904" s="985"/>
      <c r="F904" s="985"/>
      <c r="G904" s="985"/>
      <c r="H904" s="988">
        <v>91.2</v>
      </c>
      <c r="I904" s="988"/>
      <c r="J904" s="988">
        <v>73.3</v>
      </c>
      <c r="K904" s="988"/>
      <c r="L904" s="485">
        <f t="shared" si="40"/>
        <v>80.372807017543863</v>
      </c>
      <c r="M904" s="1"/>
    </row>
    <row r="905" spans="1:13" s="45" customFormat="1" ht="21" customHeight="1" x14ac:dyDescent="0.25">
      <c r="A905" s="181" t="s">
        <v>18</v>
      </c>
      <c r="B905" s="985" t="s">
        <v>308</v>
      </c>
      <c r="C905" s="985"/>
      <c r="D905" s="985"/>
      <c r="E905" s="985"/>
      <c r="F905" s="985"/>
      <c r="G905" s="985"/>
      <c r="H905" s="988">
        <v>20.399999999999999</v>
      </c>
      <c r="I905" s="988"/>
      <c r="J905" s="988">
        <v>8.1999999999999993</v>
      </c>
      <c r="K905" s="988"/>
      <c r="L905" s="485">
        <f t="shared" si="40"/>
        <v>40.196078431372548</v>
      </c>
      <c r="M905" s="1"/>
    </row>
    <row r="906" spans="1:13" s="45" customFormat="1" ht="21" customHeight="1" x14ac:dyDescent="0.25">
      <c r="A906" s="181" t="s">
        <v>31</v>
      </c>
      <c r="B906" s="985" t="s">
        <v>309</v>
      </c>
      <c r="C906" s="985"/>
      <c r="D906" s="985"/>
      <c r="E906" s="985"/>
      <c r="F906" s="985"/>
      <c r="G906" s="985"/>
      <c r="H906" s="989">
        <v>24</v>
      </c>
      <c r="I906" s="990"/>
      <c r="J906" s="989">
        <v>13</v>
      </c>
      <c r="K906" s="990"/>
      <c r="L906" s="485">
        <f t="shared" si="40"/>
        <v>54.166666666666664</v>
      </c>
      <c r="M906" s="1"/>
    </row>
    <row r="907" spans="1:13" s="45" customFormat="1" ht="21" customHeight="1" x14ac:dyDescent="0.25">
      <c r="A907" s="181" t="s">
        <v>33</v>
      </c>
      <c r="B907" s="985" t="s">
        <v>310</v>
      </c>
      <c r="C907" s="985"/>
      <c r="D907" s="985"/>
      <c r="E907" s="985"/>
      <c r="F907" s="985"/>
      <c r="G907" s="985"/>
      <c r="H907" s="988">
        <v>8.5</v>
      </c>
      <c r="I907" s="988"/>
      <c r="J907" s="988">
        <v>4.5999999999999996</v>
      </c>
      <c r="K907" s="988"/>
      <c r="L907" s="485">
        <f t="shared" si="40"/>
        <v>54.117647058823529</v>
      </c>
      <c r="M907" s="1"/>
    </row>
    <row r="908" spans="1:13" s="45" customFormat="1" ht="31.5" customHeight="1" x14ac:dyDescent="0.25">
      <c r="A908" s="299">
        <v>2</v>
      </c>
      <c r="B908" s="980" t="s">
        <v>311</v>
      </c>
      <c r="C908" s="980"/>
      <c r="D908" s="980"/>
      <c r="E908" s="980"/>
      <c r="F908" s="980"/>
      <c r="G908" s="980"/>
      <c r="H908" s="991">
        <f>SUM(H909:I914)</f>
        <v>396.2</v>
      </c>
      <c r="I908" s="991"/>
      <c r="J908" s="991">
        <f>SUM(J909:K914)</f>
        <v>261.7</v>
      </c>
      <c r="K908" s="991"/>
      <c r="L908" s="484">
        <f t="shared" si="40"/>
        <v>66.052498738011096</v>
      </c>
      <c r="M908" s="1"/>
    </row>
    <row r="909" spans="1:13" s="45" customFormat="1" ht="34.5" customHeight="1" x14ac:dyDescent="0.25">
      <c r="A909" s="181" t="s">
        <v>61</v>
      </c>
      <c r="B909" s="985" t="s">
        <v>312</v>
      </c>
      <c r="C909" s="985"/>
      <c r="D909" s="985"/>
      <c r="E909" s="985"/>
      <c r="F909" s="985"/>
      <c r="G909" s="985"/>
      <c r="H909" s="992">
        <v>325.89999999999998</v>
      </c>
      <c r="I909" s="993"/>
      <c r="J909" s="992">
        <v>198.3</v>
      </c>
      <c r="K909" s="993"/>
      <c r="L909" s="485">
        <f t="shared" si="40"/>
        <v>60.846885547714038</v>
      </c>
      <c r="M909" s="1"/>
    </row>
    <row r="910" spans="1:13" s="45" customFormat="1" ht="21" customHeight="1" x14ac:dyDescent="0.25">
      <c r="A910" s="181" t="s">
        <v>62</v>
      </c>
      <c r="B910" s="985" t="s">
        <v>313</v>
      </c>
      <c r="C910" s="985"/>
      <c r="D910" s="985"/>
      <c r="E910" s="985"/>
      <c r="F910" s="985"/>
      <c r="G910" s="985"/>
      <c r="H910" s="992">
        <v>29.5</v>
      </c>
      <c r="I910" s="993"/>
      <c r="J910" s="992">
        <v>27.5</v>
      </c>
      <c r="K910" s="993"/>
      <c r="L910" s="485">
        <f t="shared" si="40"/>
        <v>93.220338983050837</v>
      </c>
      <c r="M910" s="1"/>
    </row>
    <row r="911" spans="1:13" s="45" customFormat="1" ht="21" customHeight="1" x14ac:dyDescent="0.25">
      <c r="A911" s="181" t="s">
        <v>75</v>
      </c>
      <c r="B911" s="985" t="s">
        <v>314</v>
      </c>
      <c r="C911" s="985"/>
      <c r="D911" s="985"/>
      <c r="E911" s="985"/>
      <c r="F911" s="985"/>
      <c r="G911" s="985"/>
      <c r="H911" s="992">
        <v>29</v>
      </c>
      <c r="I911" s="993"/>
      <c r="J911" s="992">
        <v>20.399999999999999</v>
      </c>
      <c r="K911" s="993"/>
      <c r="L911" s="485">
        <f t="shared" si="40"/>
        <v>70.34482758620689</v>
      </c>
      <c r="M911" s="1"/>
    </row>
    <row r="912" spans="1:13" s="45" customFormat="1" ht="21" customHeight="1" x14ac:dyDescent="0.25">
      <c r="A912" s="181" t="s">
        <v>76</v>
      </c>
      <c r="B912" s="985" t="s">
        <v>315</v>
      </c>
      <c r="C912" s="985"/>
      <c r="D912" s="985"/>
      <c r="E912" s="985"/>
      <c r="F912" s="985"/>
      <c r="G912" s="985"/>
      <c r="H912" s="992">
        <v>7.9</v>
      </c>
      <c r="I912" s="993"/>
      <c r="J912" s="992">
        <v>8.3000000000000007</v>
      </c>
      <c r="K912" s="993"/>
      <c r="L912" s="485">
        <f t="shared" si="40"/>
        <v>105.0632911392405</v>
      </c>
      <c r="M912" s="1"/>
    </row>
    <row r="913" spans="1:13" s="45" customFormat="1" ht="21" customHeight="1" x14ac:dyDescent="0.25">
      <c r="A913" s="181" t="s">
        <v>77</v>
      </c>
      <c r="B913" s="985" t="s">
        <v>316</v>
      </c>
      <c r="C913" s="985"/>
      <c r="D913" s="985"/>
      <c r="E913" s="985"/>
      <c r="F913" s="985"/>
      <c r="G913" s="985"/>
      <c r="H913" s="992">
        <v>4.0999999999999996</v>
      </c>
      <c r="I913" s="993"/>
      <c r="J913" s="992">
        <v>7.3</v>
      </c>
      <c r="K913" s="993"/>
      <c r="L913" s="485">
        <f t="shared" si="40"/>
        <v>178.04878048780489</v>
      </c>
      <c r="M913" s="1"/>
    </row>
    <row r="914" spans="1:13" s="45" customFormat="1" ht="21" customHeight="1" x14ac:dyDescent="0.25">
      <c r="A914" s="181" t="s">
        <v>78</v>
      </c>
      <c r="B914" s="985" t="s">
        <v>317</v>
      </c>
      <c r="C914" s="985"/>
      <c r="D914" s="985"/>
      <c r="E914" s="985"/>
      <c r="F914" s="985"/>
      <c r="G914" s="985"/>
      <c r="H914" s="992">
        <v>-0.2</v>
      </c>
      <c r="I914" s="993"/>
      <c r="J914" s="992">
        <v>-0.1</v>
      </c>
      <c r="K914" s="993"/>
      <c r="L914" s="485">
        <f>J914/H914*100</f>
        <v>50</v>
      </c>
      <c r="M914" s="1"/>
    </row>
    <row r="915" spans="1:13" s="45" customFormat="1" ht="21" customHeight="1" x14ac:dyDescent="0.25">
      <c r="A915" s="412">
        <v>3</v>
      </c>
      <c r="B915" s="980" t="s">
        <v>318</v>
      </c>
      <c r="C915" s="980"/>
      <c r="D915" s="980"/>
      <c r="E915" s="980"/>
      <c r="F915" s="980"/>
      <c r="G915" s="980"/>
      <c r="H915" s="991">
        <v>3627.6</v>
      </c>
      <c r="I915" s="991"/>
      <c r="J915" s="991">
        <v>880.4</v>
      </c>
      <c r="K915" s="991"/>
      <c r="L915" s="484">
        <f>J915/H915*100</f>
        <v>24.269489469621789</v>
      </c>
      <c r="M915" s="1"/>
    </row>
    <row r="916" spans="1:13" s="45" customFormat="1" ht="21" customHeight="1" x14ac:dyDescent="0.25">
      <c r="A916" s="412">
        <v>4</v>
      </c>
      <c r="B916" s="980" t="s">
        <v>319</v>
      </c>
      <c r="C916" s="980"/>
      <c r="D916" s="980"/>
      <c r="E916" s="980"/>
      <c r="F916" s="980"/>
      <c r="G916" s="980"/>
      <c r="H916" s="991">
        <v>384.8</v>
      </c>
      <c r="I916" s="991"/>
      <c r="J916" s="991">
        <v>13.8</v>
      </c>
      <c r="K916" s="991"/>
      <c r="L916" s="484">
        <f>J916/H916*100</f>
        <v>3.5862785862785866</v>
      </c>
      <c r="M916" s="1"/>
    </row>
    <row r="917" spans="1:13" s="45" customFormat="1" ht="21" customHeight="1" x14ac:dyDescent="0.25">
      <c r="A917" s="299">
        <v>5</v>
      </c>
      <c r="B917" s="980" t="s">
        <v>320</v>
      </c>
      <c r="C917" s="980"/>
      <c r="D917" s="980"/>
      <c r="E917" s="980"/>
      <c r="F917" s="980"/>
      <c r="G917" s="980"/>
      <c r="H917" s="991">
        <v>4147.8</v>
      </c>
      <c r="I917" s="991"/>
      <c r="J917" s="991">
        <v>1815.7</v>
      </c>
      <c r="K917" s="991"/>
      <c r="L917" s="484">
        <f t="shared" ref="L917:L919" si="41">J917/H917*100</f>
        <v>43.775013260041469</v>
      </c>
      <c r="M917" s="1"/>
    </row>
    <row r="918" spans="1:13" s="45" customFormat="1" ht="21" customHeight="1" x14ac:dyDescent="0.25">
      <c r="A918" s="412">
        <v>6</v>
      </c>
      <c r="B918" s="980" t="s">
        <v>321</v>
      </c>
      <c r="C918" s="980"/>
      <c r="D918" s="980"/>
      <c r="E918" s="980"/>
      <c r="F918" s="980"/>
      <c r="G918" s="980"/>
      <c r="H918" s="991">
        <v>135.9</v>
      </c>
      <c r="I918" s="991"/>
      <c r="J918" s="991">
        <v>111.6</v>
      </c>
      <c r="K918" s="991"/>
      <c r="L918" s="484">
        <f t="shared" si="41"/>
        <v>82.119205298013242</v>
      </c>
      <c r="M918" s="1"/>
    </row>
    <row r="919" spans="1:13" s="45" customFormat="1" ht="32.25" customHeight="1" x14ac:dyDescent="0.25">
      <c r="A919" s="412">
        <v>7</v>
      </c>
      <c r="B919" s="980" t="s">
        <v>322</v>
      </c>
      <c r="C919" s="980"/>
      <c r="D919" s="980"/>
      <c r="E919" s="980"/>
      <c r="F919" s="980"/>
      <c r="G919" s="980"/>
      <c r="H919" s="991">
        <v>9.6</v>
      </c>
      <c r="I919" s="991"/>
      <c r="J919" s="991">
        <v>11.4</v>
      </c>
      <c r="K919" s="991"/>
      <c r="L919" s="484">
        <f t="shared" si="41"/>
        <v>118.75</v>
      </c>
      <c r="M919" s="1"/>
    </row>
    <row r="920" spans="1:13" s="45" customFormat="1" ht="31.5" customHeight="1" x14ac:dyDescent="0.25">
      <c r="A920" s="299">
        <v>8</v>
      </c>
      <c r="B920" s="980" t="s">
        <v>323</v>
      </c>
      <c r="C920" s="980"/>
      <c r="D920" s="980"/>
      <c r="E920" s="980"/>
      <c r="F920" s="980"/>
      <c r="G920" s="980"/>
      <c r="H920" s="991">
        <v>-26</v>
      </c>
      <c r="I920" s="991"/>
      <c r="J920" s="991">
        <v>-26.1</v>
      </c>
      <c r="K920" s="991"/>
      <c r="L920" s="484" t="s">
        <v>27</v>
      </c>
      <c r="M920" s="1"/>
    </row>
    <row r="921" spans="1:13" s="45" customFormat="1" ht="33" customHeight="1" x14ac:dyDescent="0.25">
      <c r="A921" s="299">
        <v>9</v>
      </c>
      <c r="B921" s="995" t="s">
        <v>427</v>
      </c>
      <c r="C921" s="996"/>
      <c r="D921" s="996"/>
      <c r="E921" s="996"/>
      <c r="F921" s="996"/>
      <c r="G921" s="997"/>
      <c r="H921" s="991">
        <v>1.3</v>
      </c>
      <c r="I921" s="991"/>
      <c r="J921" s="991">
        <v>1.4</v>
      </c>
      <c r="K921" s="991"/>
      <c r="L921" s="484" t="s">
        <v>27</v>
      </c>
      <c r="M921" s="1"/>
    </row>
    <row r="922" spans="1:13" s="45" customFormat="1" ht="21" customHeight="1" x14ac:dyDescent="0.25">
      <c r="A922" s="412">
        <v>10</v>
      </c>
      <c r="B922" s="980" t="s">
        <v>324</v>
      </c>
      <c r="C922" s="980"/>
      <c r="D922" s="980"/>
      <c r="E922" s="980"/>
      <c r="F922" s="980"/>
      <c r="G922" s="980"/>
      <c r="H922" s="628">
        <f>SUM(H901,H908,H915:I921)</f>
        <v>10513.599999999999</v>
      </c>
      <c r="I922" s="628"/>
      <c r="J922" s="628">
        <f>SUM(J901,J908,J915:K921)</f>
        <v>4578.8999999999996</v>
      </c>
      <c r="K922" s="628"/>
      <c r="L922" s="484">
        <f>J922/H922*100</f>
        <v>43.55216101050069</v>
      </c>
      <c r="M922" s="1"/>
    </row>
    <row r="923" spans="1:13" s="45" customFormat="1" ht="21" customHeight="1" x14ac:dyDescent="0.25">
      <c r="A923" s="977" t="s">
        <v>325</v>
      </c>
      <c r="B923" s="978"/>
      <c r="C923" s="978"/>
      <c r="D923" s="978"/>
      <c r="E923" s="978"/>
      <c r="F923" s="978"/>
      <c r="G923" s="978"/>
      <c r="H923" s="978"/>
      <c r="I923" s="978"/>
      <c r="J923" s="978"/>
      <c r="K923" s="978"/>
      <c r="L923" s="979"/>
      <c r="M923" s="1"/>
    </row>
    <row r="924" spans="1:13" s="45" customFormat="1" ht="21" customHeight="1" x14ac:dyDescent="0.25">
      <c r="A924" s="299">
        <v>11</v>
      </c>
      <c r="B924" s="980" t="s">
        <v>326</v>
      </c>
      <c r="C924" s="980"/>
      <c r="D924" s="980"/>
      <c r="E924" s="980"/>
      <c r="F924" s="980"/>
      <c r="G924" s="980"/>
      <c r="H924" s="1000">
        <f>SUM(H925:I937)</f>
        <v>10862.510000000002</v>
      </c>
      <c r="I924" s="1001"/>
      <c r="J924" s="1000">
        <f>SUM(J925:K937)</f>
        <v>4302.9999999999991</v>
      </c>
      <c r="K924" s="1001"/>
      <c r="L924" s="484">
        <f>J924/H924*100</f>
        <v>39.613312208688399</v>
      </c>
      <c r="M924" s="1"/>
    </row>
    <row r="925" spans="1:13" s="45" customFormat="1" ht="20.25" customHeight="1" x14ac:dyDescent="0.25">
      <c r="A925" s="181" t="s">
        <v>272</v>
      </c>
      <c r="B925" s="994" t="s">
        <v>327</v>
      </c>
      <c r="C925" s="994"/>
      <c r="D925" s="994"/>
      <c r="E925" s="994"/>
      <c r="F925" s="994"/>
      <c r="G925" s="994"/>
      <c r="H925" s="984">
        <v>1836.8</v>
      </c>
      <c r="I925" s="984"/>
      <c r="J925" s="984">
        <v>650.5</v>
      </c>
      <c r="K925" s="984"/>
      <c r="L925" s="485">
        <f>J925/H925*100</f>
        <v>35.414851916376307</v>
      </c>
      <c r="M925" s="1"/>
    </row>
    <row r="926" spans="1:13" s="45" customFormat="1" ht="19.5" customHeight="1" x14ac:dyDescent="0.25">
      <c r="A926" s="181" t="s">
        <v>275</v>
      </c>
      <c r="B926" s="994" t="s">
        <v>328</v>
      </c>
      <c r="C926" s="994"/>
      <c r="D926" s="994"/>
      <c r="E926" s="994"/>
      <c r="F926" s="994"/>
      <c r="G926" s="994"/>
      <c r="H926" s="984">
        <v>9.3000000000000007</v>
      </c>
      <c r="I926" s="984"/>
      <c r="J926" s="984">
        <v>5.8</v>
      </c>
      <c r="K926" s="984"/>
      <c r="L926" s="485">
        <f t="shared" ref="L926:L935" si="42">J926/H926*100</f>
        <v>62.36559139784945</v>
      </c>
      <c r="M926" s="1"/>
    </row>
    <row r="927" spans="1:13" s="45" customFormat="1" ht="20.25" customHeight="1" x14ac:dyDescent="0.25">
      <c r="A927" s="181" t="s">
        <v>277</v>
      </c>
      <c r="B927" s="985" t="s">
        <v>329</v>
      </c>
      <c r="C927" s="985"/>
      <c r="D927" s="985"/>
      <c r="E927" s="985"/>
      <c r="F927" s="985"/>
      <c r="G927" s="985"/>
      <c r="H927" s="984">
        <v>209.9</v>
      </c>
      <c r="I927" s="984"/>
      <c r="J927" s="984">
        <v>80.400000000000006</v>
      </c>
      <c r="K927" s="984"/>
      <c r="L927" s="485">
        <f t="shared" si="42"/>
        <v>38.303954263935211</v>
      </c>
      <c r="M927" s="1"/>
    </row>
    <row r="928" spans="1:13" s="45" customFormat="1" ht="18.75" customHeight="1" x14ac:dyDescent="0.25">
      <c r="A928" s="181" t="s">
        <v>428</v>
      </c>
      <c r="B928" s="985" t="s">
        <v>330</v>
      </c>
      <c r="C928" s="985"/>
      <c r="D928" s="985"/>
      <c r="E928" s="985"/>
      <c r="F928" s="985"/>
      <c r="G928" s="985"/>
      <c r="H928" s="984">
        <v>732.6</v>
      </c>
      <c r="I928" s="984"/>
      <c r="J928" s="984">
        <v>167.8</v>
      </c>
      <c r="K928" s="984"/>
      <c r="L928" s="485">
        <f t="shared" si="42"/>
        <v>22.904722904722906</v>
      </c>
      <c r="M928" s="1"/>
    </row>
    <row r="929" spans="1:13" s="45" customFormat="1" ht="19.5" customHeight="1" x14ac:dyDescent="0.25">
      <c r="A929" s="181" t="s">
        <v>429</v>
      </c>
      <c r="B929" s="985" t="s">
        <v>331</v>
      </c>
      <c r="C929" s="985"/>
      <c r="D929" s="985"/>
      <c r="E929" s="985"/>
      <c r="F929" s="985"/>
      <c r="G929" s="985"/>
      <c r="H929" s="984">
        <v>1864.7</v>
      </c>
      <c r="I929" s="984"/>
      <c r="J929" s="984">
        <v>827.2</v>
      </c>
      <c r="K929" s="984"/>
      <c r="L929" s="485">
        <f t="shared" si="42"/>
        <v>44.361023220893443</v>
      </c>
      <c r="M929" s="1"/>
    </row>
    <row r="930" spans="1:13" s="45" customFormat="1" ht="20.25" customHeight="1" x14ac:dyDescent="0.25">
      <c r="A930" s="181" t="s">
        <v>430</v>
      </c>
      <c r="B930" s="985" t="s">
        <v>332</v>
      </c>
      <c r="C930" s="985"/>
      <c r="D930" s="985"/>
      <c r="E930" s="985"/>
      <c r="F930" s="985"/>
      <c r="G930" s="985"/>
      <c r="H930" s="984">
        <v>16.600000000000001</v>
      </c>
      <c r="I930" s="984"/>
      <c r="J930" s="984">
        <v>5.5</v>
      </c>
      <c r="K930" s="984"/>
      <c r="L930" s="485">
        <f t="shared" si="42"/>
        <v>33.132530120481924</v>
      </c>
      <c r="M930" s="1"/>
    </row>
    <row r="931" spans="1:13" s="45" customFormat="1" ht="23.25" customHeight="1" x14ac:dyDescent="0.25">
      <c r="A931" s="181" t="s">
        <v>431</v>
      </c>
      <c r="B931" s="985" t="s">
        <v>333</v>
      </c>
      <c r="C931" s="985"/>
      <c r="D931" s="985"/>
      <c r="E931" s="985"/>
      <c r="F931" s="985"/>
      <c r="G931" s="985"/>
      <c r="H931" s="984">
        <v>4123.1000000000004</v>
      </c>
      <c r="I931" s="984"/>
      <c r="J931" s="984">
        <v>1900.1</v>
      </c>
      <c r="K931" s="984"/>
      <c r="L931" s="485">
        <f t="shared" si="42"/>
        <v>46.084256991098925</v>
      </c>
      <c r="M931" s="1"/>
    </row>
    <row r="932" spans="1:13" s="45" customFormat="1" ht="19.5" customHeight="1" x14ac:dyDescent="0.25">
      <c r="A932" s="181" t="s">
        <v>432</v>
      </c>
      <c r="B932" s="985" t="s">
        <v>334</v>
      </c>
      <c r="C932" s="985"/>
      <c r="D932" s="985"/>
      <c r="E932" s="985"/>
      <c r="F932" s="985"/>
      <c r="G932" s="985"/>
      <c r="H932" s="984">
        <v>683</v>
      </c>
      <c r="I932" s="984"/>
      <c r="J932" s="984">
        <v>326.10000000000002</v>
      </c>
      <c r="K932" s="984"/>
      <c r="L932" s="485">
        <f t="shared" si="42"/>
        <v>47.745241581259158</v>
      </c>
      <c r="M932" s="1"/>
    </row>
    <row r="933" spans="1:13" s="45" customFormat="1" ht="21" customHeight="1" x14ac:dyDescent="0.25">
      <c r="A933" s="181" t="s">
        <v>433</v>
      </c>
      <c r="B933" s="985" t="s">
        <v>335</v>
      </c>
      <c r="C933" s="985"/>
      <c r="D933" s="985"/>
      <c r="E933" s="985"/>
      <c r="F933" s="985"/>
      <c r="G933" s="985"/>
      <c r="H933" s="984">
        <v>1050.77</v>
      </c>
      <c r="I933" s="984"/>
      <c r="J933" s="984">
        <v>151.80000000000001</v>
      </c>
      <c r="K933" s="984"/>
      <c r="L933" s="485">
        <f t="shared" si="42"/>
        <v>14.446548721413821</v>
      </c>
      <c r="M933" s="1"/>
    </row>
    <row r="934" spans="1:13" s="45" customFormat="1" ht="20.25" customHeight="1" x14ac:dyDescent="0.25">
      <c r="A934" s="181" t="s">
        <v>467</v>
      </c>
      <c r="B934" s="985" t="s">
        <v>336</v>
      </c>
      <c r="C934" s="985"/>
      <c r="D934" s="985"/>
      <c r="E934" s="985"/>
      <c r="F934" s="985"/>
      <c r="G934" s="985"/>
      <c r="H934" s="984">
        <v>224.6</v>
      </c>
      <c r="I934" s="984"/>
      <c r="J934" s="984">
        <v>101</v>
      </c>
      <c r="K934" s="984"/>
      <c r="L934" s="485">
        <f t="shared" si="42"/>
        <v>44.968833481745321</v>
      </c>
      <c r="M934" s="1"/>
    </row>
    <row r="935" spans="1:13" s="45" customFormat="1" ht="20.25" customHeight="1" x14ac:dyDescent="0.25">
      <c r="A935" s="181" t="s">
        <v>435</v>
      </c>
      <c r="B935" s="985" t="s">
        <v>337</v>
      </c>
      <c r="C935" s="985"/>
      <c r="D935" s="985"/>
      <c r="E935" s="985"/>
      <c r="F935" s="985"/>
      <c r="G935" s="985"/>
      <c r="H935" s="984">
        <v>25.7</v>
      </c>
      <c r="I935" s="984"/>
      <c r="J935" s="984">
        <v>9.9</v>
      </c>
      <c r="K935" s="984"/>
      <c r="L935" s="485">
        <f t="shared" si="42"/>
        <v>38.521400778210122</v>
      </c>
      <c r="M935" s="1"/>
    </row>
    <row r="936" spans="1:13" s="45" customFormat="1" ht="23.25" customHeight="1" x14ac:dyDescent="0.25">
      <c r="A936" s="181" t="s">
        <v>436</v>
      </c>
      <c r="B936" s="985" t="s">
        <v>338</v>
      </c>
      <c r="C936" s="985"/>
      <c r="D936" s="985"/>
      <c r="E936" s="985"/>
      <c r="F936" s="985"/>
      <c r="G936" s="985"/>
      <c r="H936" s="999">
        <v>0.04</v>
      </c>
      <c r="I936" s="999"/>
      <c r="J936" s="984">
        <v>0</v>
      </c>
      <c r="K936" s="984"/>
      <c r="L936" s="485" t="s">
        <v>27</v>
      </c>
      <c r="M936" s="39"/>
    </row>
    <row r="937" spans="1:13" s="45" customFormat="1" ht="32.25" customHeight="1" x14ac:dyDescent="0.25">
      <c r="A937" s="181" t="s">
        <v>437</v>
      </c>
      <c r="B937" s="985" t="s">
        <v>339</v>
      </c>
      <c r="C937" s="985"/>
      <c r="D937" s="985"/>
      <c r="E937" s="985"/>
      <c r="F937" s="985"/>
      <c r="G937" s="985"/>
      <c r="H937" s="984">
        <v>85.4</v>
      </c>
      <c r="I937" s="984"/>
      <c r="J937" s="984">
        <v>76.900000000000006</v>
      </c>
      <c r="K937" s="984"/>
      <c r="L937" s="486">
        <f>J937/H937*100</f>
        <v>90.04683840749415</v>
      </c>
      <c r="M937" s="1"/>
    </row>
    <row r="938" spans="1:13" ht="21.75" customHeight="1" x14ac:dyDescent="0.25">
      <c r="A938" s="299">
        <v>12</v>
      </c>
      <c r="B938" s="678" t="s">
        <v>340</v>
      </c>
      <c r="C938" s="678"/>
      <c r="D938" s="678"/>
      <c r="E938" s="678"/>
      <c r="F938" s="678"/>
      <c r="G938" s="678"/>
      <c r="H938" s="991">
        <f>H922-H924</f>
        <v>-348.91000000000349</v>
      </c>
      <c r="I938" s="991"/>
      <c r="J938" s="991">
        <f>J922-J924</f>
        <v>275.90000000000055</v>
      </c>
      <c r="K938" s="991"/>
      <c r="L938" s="484" t="s">
        <v>27</v>
      </c>
    </row>
  </sheetData>
  <protectedRanges>
    <protectedRange sqref="B340" name="Диапазон1_1_1_1_2_1_1"/>
  </protectedRanges>
  <mergeCells count="2690">
    <mergeCell ref="O405:Q405"/>
    <mergeCell ref="F406:G406"/>
    <mergeCell ref="B418:E418"/>
    <mergeCell ref="B419:E419"/>
    <mergeCell ref="B420:E420"/>
    <mergeCell ref="B421:E421"/>
    <mergeCell ref="B422:E422"/>
    <mergeCell ref="F418:G418"/>
    <mergeCell ref="F419:G419"/>
    <mergeCell ref="F420:G420"/>
    <mergeCell ref="F421:G421"/>
    <mergeCell ref="F422:G422"/>
    <mergeCell ref="H422:I422"/>
    <mergeCell ref="H421:I421"/>
    <mergeCell ref="H420:I420"/>
    <mergeCell ref="H419:I419"/>
    <mergeCell ref="H418:I418"/>
    <mergeCell ref="J422:K422"/>
    <mergeCell ref="J406:K406"/>
    <mergeCell ref="J414:K414"/>
    <mergeCell ref="J415:K415"/>
    <mergeCell ref="J416:K416"/>
    <mergeCell ref="J417:K417"/>
    <mergeCell ref="J418:K418"/>
    <mergeCell ref="J412:K412"/>
    <mergeCell ref="J413:K413"/>
    <mergeCell ref="H409:I409"/>
    <mergeCell ref="H410:I410"/>
    <mergeCell ref="H411:I411"/>
    <mergeCell ref="H412:I412"/>
    <mergeCell ref="F405:G405"/>
    <mergeCell ref="H405:I405"/>
    <mergeCell ref="H435:I435"/>
    <mergeCell ref="J435:K435"/>
    <mergeCell ref="H436:I436"/>
    <mergeCell ref="J436:K436"/>
    <mergeCell ref="B424:F424"/>
    <mergeCell ref="B425:F425"/>
    <mergeCell ref="E426:F426"/>
    <mergeCell ref="B427:F427"/>
    <mergeCell ref="E428:F428"/>
    <mergeCell ref="D429:F429"/>
    <mergeCell ref="D430:F430"/>
    <mergeCell ref="D431:F431"/>
    <mergeCell ref="D432:F432"/>
    <mergeCell ref="B433:F433"/>
    <mergeCell ref="J260:K260"/>
    <mergeCell ref="B261:E261"/>
    <mergeCell ref="F261:G261"/>
    <mergeCell ref="B410:E410"/>
    <mergeCell ref="B411:E411"/>
    <mergeCell ref="B412:E412"/>
    <mergeCell ref="B405:E405"/>
    <mergeCell ref="B398:E398"/>
    <mergeCell ref="F398:G398"/>
    <mergeCell ref="H398:I398"/>
    <mergeCell ref="J398:K398"/>
    <mergeCell ref="B352:C352"/>
    <mergeCell ref="D352:E352"/>
    <mergeCell ref="B348:C348"/>
    <mergeCell ref="D348:E348"/>
    <mergeCell ref="B349:C349"/>
    <mergeCell ref="D349:E349"/>
    <mergeCell ref="B350:C350"/>
    <mergeCell ref="D357:E357"/>
    <mergeCell ref="B337:C337"/>
    <mergeCell ref="D337:E337"/>
    <mergeCell ref="B338:C338"/>
    <mergeCell ref="H256:I256"/>
    <mergeCell ref="J256:K256"/>
    <mergeCell ref="B257:E257"/>
    <mergeCell ref="F257:G257"/>
    <mergeCell ref="H257:I257"/>
    <mergeCell ref="J257:K257"/>
    <mergeCell ref="B258:E258"/>
    <mergeCell ref="F258:G258"/>
    <mergeCell ref="H258:I258"/>
    <mergeCell ref="J258:K258"/>
    <mergeCell ref="B343:C343"/>
    <mergeCell ref="D343:E343"/>
    <mergeCell ref="D344:E344"/>
    <mergeCell ref="B345:C345"/>
    <mergeCell ref="D345:E345"/>
    <mergeCell ref="B351:C351"/>
    <mergeCell ref="D351:E351"/>
    <mergeCell ref="D335:E335"/>
    <mergeCell ref="F315:G315"/>
    <mergeCell ref="H315:I315"/>
    <mergeCell ref="J315:K315"/>
    <mergeCell ref="B316:E316"/>
    <mergeCell ref="B309:E309"/>
    <mergeCell ref="F309:G309"/>
    <mergeCell ref="H309:I309"/>
    <mergeCell ref="J309:K309"/>
    <mergeCell ref="B323:E323"/>
    <mergeCell ref="F323:G323"/>
    <mergeCell ref="B407:E407"/>
    <mergeCell ref="B408:E408"/>
    <mergeCell ref="B409:E409"/>
    <mergeCell ref="B86:J86"/>
    <mergeCell ref="B88:J88"/>
    <mergeCell ref="B90:J90"/>
    <mergeCell ref="B92:J92"/>
    <mergeCell ref="B94:J94"/>
    <mergeCell ref="B96:J96"/>
    <mergeCell ref="B98:J98"/>
    <mergeCell ref="B100:J100"/>
    <mergeCell ref="B102:J102"/>
    <mergeCell ref="B104:J104"/>
    <mergeCell ref="B105:K105"/>
    <mergeCell ref="B108:J108"/>
    <mergeCell ref="B109:K109"/>
    <mergeCell ref="B110:J110"/>
    <mergeCell ref="A230:L230"/>
    <mergeCell ref="B251:E251"/>
    <mergeCell ref="F251:G251"/>
    <mergeCell ref="H251:I251"/>
    <mergeCell ref="A229:L229"/>
    <mergeCell ref="D350:E350"/>
    <mergeCell ref="B353:C353"/>
    <mergeCell ref="D353:E353"/>
    <mergeCell ref="B354:C354"/>
    <mergeCell ref="D354:E354"/>
    <mergeCell ref="B355:C355"/>
    <mergeCell ref="D355:E355"/>
    <mergeCell ref="B356:C356"/>
    <mergeCell ref="D356:E356"/>
    <mergeCell ref="B357:C357"/>
    <mergeCell ref="B111:K111"/>
    <mergeCell ref="B112:J112"/>
    <mergeCell ref="B113:K113"/>
    <mergeCell ref="B114:J114"/>
    <mergeCell ref="B116:J116"/>
    <mergeCell ref="B115:K115"/>
    <mergeCell ref="B117:K117"/>
    <mergeCell ref="H160:I160"/>
    <mergeCell ref="J160:K160"/>
    <mergeCell ref="H164:I164"/>
    <mergeCell ref="B165:E165"/>
    <mergeCell ref="F165:G165"/>
    <mergeCell ref="H165:I165"/>
    <mergeCell ref="H259:I259"/>
    <mergeCell ref="B119:K119"/>
    <mergeCell ref="B120:J120"/>
    <mergeCell ref="F170:G170"/>
    <mergeCell ref="H170:I170"/>
    <mergeCell ref="J170:K170"/>
    <mergeCell ref="B171:E171"/>
    <mergeCell ref="F171:G171"/>
    <mergeCell ref="F247:G247"/>
    <mergeCell ref="B199:E199"/>
    <mergeCell ref="F199:G199"/>
    <mergeCell ref="H199:I199"/>
    <mergeCell ref="B172:E172"/>
    <mergeCell ref="F172:G172"/>
    <mergeCell ref="H172:I172"/>
    <mergeCell ref="F164:G164"/>
    <mergeCell ref="J172:K172"/>
    <mergeCell ref="B173:E173"/>
    <mergeCell ref="F173:G173"/>
    <mergeCell ref="O376:S376"/>
    <mergeCell ref="B937:G937"/>
    <mergeCell ref="H937:I937"/>
    <mergeCell ref="J937:K937"/>
    <mergeCell ref="B938:G938"/>
    <mergeCell ref="H938:I938"/>
    <mergeCell ref="J938:K938"/>
    <mergeCell ref="B931:G931"/>
    <mergeCell ref="H931:I931"/>
    <mergeCell ref="J931:K931"/>
    <mergeCell ref="B932:G932"/>
    <mergeCell ref="H932:I932"/>
    <mergeCell ref="J932:K932"/>
    <mergeCell ref="B933:G933"/>
    <mergeCell ref="H933:I933"/>
    <mergeCell ref="J933:K933"/>
    <mergeCell ref="B934:G934"/>
    <mergeCell ref="H934:I934"/>
    <mergeCell ref="J934:K934"/>
    <mergeCell ref="B930:G930"/>
    <mergeCell ref="H930:I930"/>
    <mergeCell ref="J930:K930"/>
    <mergeCell ref="B935:G935"/>
    <mergeCell ref="H935:I935"/>
    <mergeCell ref="J935:K935"/>
    <mergeCell ref="B936:G936"/>
    <mergeCell ref="H936:I936"/>
    <mergeCell ref="J936:K936"/>
    <mergeCell ref="A923:L923"/>
    <mergeCell ref="B924:G924"/>
    <mergeCell ref="H924:I924"/>
    <mergeCell ref="J924:K924"/>
    <mergeCell ref="B925:G925"/>
    <mergeCell ref="H925:I925"/>
    <mergeCell ref="J925:K925"/>
    <mergeCell ref="B926:G926"/>
    <mergeCell ref="H926:I926"/>
    <mergeCell ref="J926:K926"/>
    <mergeCell ref="B927:G927"/>
    <mergeCell ref="H927:I927"/>
    <mergeCell ref="J927:K927"/>
    <mergeCell ref="B928:G928"/>
    <mergeCell ref="H928:I928"/>
    <mergeCell ref="J928:K928"/>
    <mergeCell ref="B929:G929"/>
    <mergeCell ref="H929:I929"/>
    <mergeCell ref="J929:K929"/>
    <mergeCell ref="B917:G917"/>
    <mergeCell ref="H917:I917"/>
    <mergeCell ref="J917:K917"/>
    <mergeCell ref="B918:G918"/>
    <mergeCell ref="H918:I918"/>
    <mergeCell ref="J918:K918"/>
    <mergeCell ref="B919:G919"/>
    <mergeCell ref="H919:I919"/>
    <mergeCell ref="J919:K919"/>
    <mergeCell ref="B920:G920"/>
    <mergeCell ref="H920:I920"/>
    <mergeCell ref="J920:K920"/>
    <mergeCell ref="B921:G921"/>
    <mergeCell ref="H921:I921"/>
    <mergeCell ref="J921:K921"/>
    <mergeCell ref="B922:G922"/>
    <mergeCell ref="H922:I922"/>
    <mergeCell ref="J922:K922"/>
    <mergeCell ref="B911:G911"/>
    <mergeCell ref="H911:I911"/>
    <mergeCell ref="J911:K911"/>
    <mergeCell ref="B912:G912"/>
    <mergeCell ref="H912:I912"/>
    <mergeCell ref="J912:K912"/>
    <mergeCell ref="B913:G913"/>
    <mergeCell ref="H913:I913"/>
    <mergeCell ref="J913:K913"/>
    <mergeCell ref="B914:G914"/>
    <mergeCell ref="H914:I914"/>
    <mergeCell ref="J914:K914"/>
    <mergeCell ref="B915:G915"/>
    <mergeCell ref="H915:I915"/>
    <mergeCell ref="J915:K915"/>
    <mergeCell ref="B916:G916"/>
    <mergeCell ref="H916:I916"/>
    <mergeCell ref="J916:K916"/>
    <mergeCell ref="B905:G905"/>
    <mergeCell ref="H905:I905"/>
    <mergeCell ref="J905:K905"/>
    <mergeCell ref="B906:G906"/>
    <mergeCell ref="H906:I906"/>
    <mergeCell ref="J906:K906"/>
    <mergeCell ref="B907:G907"/>
    <mergeCell ref="H907:I907"/>
    <mergeCell ref="J907:K907"/>
    <mergeCell ref="B908:G908"/>
    <mergeCell ref="H908:I908"/>
    <mergeCell ref="J908:K908"/>
    <mergeCell ref="B909:G909"/>
    <mergeCell ref="H909:I909"/>
    <mergeCell ref="J909:K909"/>
    <mergeCell ref="B910:G910"/>
    <mergeCell ref="H910:I910"/>
    <mergeCell ref="J910:K910"/>
    <mergeCell ref="A897:L898"/>
    <mergeCell ref="B899:G899"/>
    <mergeCell ref="H899:I899"/>
    <mergeCell ref="J899:K899"/>
    <mergeCell ref="A900:L900"/>
    <mergeCell ref="B901:G901"/>
    <mergeCell ref="H901:I901"/>
    <mergeCell ref="J901:K901"/>
    <mergeCell ref="B902:G902"/>
    <mergeCell ref="H902:I902"/>
    <mergeCell ref="J902:K902"/>
    <mergeCell ref="B903:G903"/>
    <mergeCell ref="H903:I903"/>
    <mergeCell ref="J903:K903"/>
    <mergeCell ref="B904:G904"/>
    <mergeCell ref="H904:I904"/>
    <mergeCell ref="J904:K904"/>
    <mergeCell ref="B873:F873"/>
    <mergeCell ref="H873:I873"/>
    <mergeCell ref="J873:K873"/>
    <mergeCell ref="B874:F874"/>
    <mergeCell ref="H874:I874"/>
    <mergeCell ref="J874:K874"/>
    <mergeCell ref="A877:L879"/>
    <mergeCell ref="A880:D883"/>
    <mergeCell ref="E880:L883"/>
    <mergeCell ref="B867:F867"/>
    <mergeCell ref="H867:I867"/>
    <mergeCell ref="J867:K867"/>
    <mergeCell ref="B868:F868"/>
    <mergeCell ref="H868:I868"/>
    <mergeCell ref="J868:K868"/>
    <mergeCell ref="B869:F869"/>
    <mergeCell ref="H869:I869"/>
    <mergeCell ref="J869:K869"/>
    <mergeCell ref="B870:F870"/>
    <mergeCell ref="H870:I870"/>
    <mergeCell ref="J870:K870"/>
    <mergeCell ref="B871:F871"/>
    <mergeCell ref="H871:I871"/>
    <mergeCell ref="J871:K871"/>
    <mergeCell ref="B872:F872"/>
    <mergeCell ref="H872:I872"/>
    <mergeCell ref="J872:K872"/>
    <mergeCell ref="B862:E862"/>
    <mergeCell ref="F862:G862"/>
    <mergeCell ref="H862:I862"/>
    <mergeCell ref="J862:K862"/>
    <mergeCell ref="B863:E863"/>
    <mergeCell ref="F863:G863"/>
    <mergeCell ref="H863:I863"/>
    <mergeCell ref="J863:K863"/>
    <mergeCell ref="A864:L864"/>
    <mergeCell ref="A865:A866"/>
    <mergeCell ref="B865:F866"/>
    <mergeCell ref="G865:G866"/>
    <mergeCell ref="H865:I866"/>
    <mergeCell ref="J865:K866"/>
    <mergeCell ref="L865:L866"/>
    <mergeCell ref="B854:E854"/>
    <mergeCell ref="F854:G854"/>
    <mergeCell ref="H854:I854"/>
    <mergeCell ref="J854:K854"/>
    <mergeCell ref="B858:E858"/>
    <mergeCell ref="F858:G858"/>
    <mergeCell ref="H858:I858"/>
    <mergeCell ref="J858:K858"/>
    <mergeCell ref="B859:E859"/>
    <mergeCell ref="F859:G859"/>
    <mergeCell ref="H859:I859"/>
    <mergeCell ref="J859:K859"/>
    <mergeCell ref="B860:E860"/>
    <mergeCell ref="F860:G860"/>
    <mergeCell ref="H860:I860"/>
    <mergeCell ref="J860:K860"/>
    <mergeCell ref="B848:E848"/>
    <mergeCell ref="F848:G848"/>
    <mergeCell ref="H848:I848"/>
    <mergeCell ref="J848:K848"/>
    <mergeCell ref="B861:E861"/>
    <mergeCell ref="F861:G861"/>
    <mergeCell ref="H861:I861"/>
    <mergeCell ref="J861:K861"/>
    <mergeCell ref="B849:E849"/>
    <mergeCell ref="F849:G849"/>
    <mergeCell ref="H849:I849"/>
    <mergeCell ref="J849:K849"/>
    <mergeCell ref="B850:E850"/>
    <mergeCell ref="F850:G850"/>
    <mergeCell ref="H850:I850"/>
    <mergeCell ref="J850:K850"/>
    <mergeCell ref="B851:E851"/>
    <mergeCell ref="F851:G851"/>
    <mergeCell ref="H851:I851"/>
    <mergeCell ref="J851:K851"/>
    <mergeCell ref="B852:E852"/>
    <mergeCell ref="F852:G852"/>
    <mergeCell ref="H852:I852"/>
    <mergeCell ref="J852:K852"/>
    <mergeCell ref="B853:E853"/>
    <mergeCell ref="F853:G853"/>
    <mergeCell ref="H853:I853"/>
    <mergeCell ref="J853:K853"/>
    <mergeCell ref="A856:L856"/>
    <mergeCell ref="B843:E843"/>
    <mergeCell ref="F843:G843"/>
    <mergeCell ref="H843:I843"/>
    <mergeCell ref="J843:K843"/>
    <mergeCell ref="B844:E844"/>
    <mergeCell ref="F844:G844"/>
    <mergeCell ref="H844:I844"/>
    <mergeCell ref="J844:K844"/>
    <mergeCell ref="B845:E845"/>
    <mergeCell ref="F845:G845"/>
    <mergeCell ref="H845:I845"/>
    <mergeCell ref="J845:K845"/>
    <mergeCell ref="B846:E846"/>
    <mergeCell ref="F846:G846"/>
    <mergeCell ref="H846:I846"/>
    <mergeCell ref="J846:K846"/>
    <mergeCell ref="B847:E847"/>
    <mergeCell ref="F847:G847"/>
    <mergeCell ref="H847:I847"/>
    <mergeCell ref="J847:K847"/>
    <mergeCell ref="B838:E838"/>
    <mergeCell ref="F838:G838"/>
    <mergeCell ref="H838:I838"/>
    <mergeCell ref="J838:K838"/>
    <mergeCell ref="B839:E839"/>
    <mergeCell ref="F839:G839"/>
    <mergeCell ref="H839:I839"/>
    <mergeCell ref="J839:K839"/>
    <mergeCell ref="B840:E840"/>
    <mergeCell ref="F840:G840"/>
    <mergeCell ref="H840:I840"/>
    <mergeCell ref="J840:K840"/>
    <mergeCell ref="B841:E841"/>
    <mergeCell ref="F841:G841"/>
    <mergeCell ref="H841:I841"/>
    <mergeCell ref="J841:K841"/>
    <mergeCell ref="B842:E842"/>
    <mergeCell ref="F842:G842"/>
    <mergeCell ref="H842:I842"/>
    <mergeCell ref="J842:K842"/>
    <mergeCell ref="B833:E833"/>
    <mergeCell ref="F833:G833"/>
    <mergeCell ref="H833:I833"/>
    <mergeCell ref="J833:K833"/>
    <mergeCell ref="B834:E834"/>
    <mergeCell ref="F834:G834"/>
    <mergeCell ref="H834:I834"/>
    <mergeCell ref="J834:K834"/>
    <mergeCell ref="B835:E835"/>
    <mergeCell ref="F835:G835"/>
    <mergeCell ref="H835:I835"/>
    <mergeCell ref="J835:K835"/>
    <mergeCell ref="B836:E836"/>
    <mergeCell ref="F836:G836"/>
    <mergeCell ref="H836:I836"/>
    <mergeCell ref="J836:K836"/>
    <mergeCell ref="B837:E837"/>
    <mergeCell ref="F837:G837"/>
    <mergeCell ref="H837:I837"/>
    <mergeCell ref="J837:K837"/>
    <mergeCell ref="B825:E825"/>
    <mergeCell ref="F825:G825"/>
    <mergeCell ref="H825:I825"/>
    <mergeCell ref="J825:K825"/>
    <mergeCell ref="A827:L827"/>
    <mergeCell ref="A828:L828"/>
    <mergeCell ref="A829:L829"/>
    <mergeCell ref="B830:E830"/>
    <mergeCell ref="F830:G830"/>
    <mergeCell ref="H830:I830"/>
    <mergeCell ref="J830:K830"/>
    <mergeCell ref="B831:E831"/>
    <mergeCell ref="F831:G831"/>
    <mergeCell ref="H831:I831"/>
    <mergeCell ref="J831:K831"/>
    <mergeCell ref="B832:E832"/>
    <mergeCell ref="F832:G832"/>
    <mergeCell ref="H832:I832"/>
    <mergeCell ref="J832:K832"/>
    <mergeCell ref="A826:L826"/>
    <mergeCell ref="B820:E820"/>
    <mergeCell ref="F820:G820"/>
    <mergeCell ref="H820:I820"/>
    <mergeCell ref="J820:K820"/>
    <mergeCell ref="B821:E821"/>
    <mergeCell ref="F821:G821"/>
    <mergeCell ref="H821:I821"/>
    <mergeCell ref="J821:K821"/>
    <mergeCell ref="B822:E822"/>
    <mergeCell ref="F822:G822"/>
    <mergeCell ref="H822:I822"/>
    <mergeCell ref="J822:K822"/>
    <mergeCell ref="B823:E823"/>
    <mergeCell ref="F823:G823"/>
    <mergeCell ref="H823:I823"/>
    <mergeCell ref="J823:K823"/>
    <mergeCell ref="B824:E824"/>
    <mergeCell ref="F824:G824"/>
    <mergeCell ref="H824:I824"/>
    <mergeCell ref="J824:K824"/>
    <mergeCell ref="B815:E815"/>
    <mergeCell ref="F815:G815"/>
    <mergeCell ref="H815:I815"/>
    <mergeCell ref="J815:K815"/>
    <mergeCell ref="B816:E816"/>
    <mergeCell ref="F816:G816"/>
    <mergeCell ref="H816:I816"/>
    <mergeCell ref="J816:K816"/>
    <mergeCell ref="B817:E817"/>
    <mergeCell ref="F817:G817"/>
    <mergeCell ref="H817:I817"/>
    <mergeCell ref="J817:K817"/>
    <mergeCell ref="B818:E818"/>
    <mergeCell ref="F818:G818"/>
    <mergeCell ref="H818:I818"/>
    <mergeCell ref="J818:K818"/>
    <mergeCell ref="B819:E819"/>
    <mergeCell ref="F819:G819"/>
    <mergeCell ref="H819:I819"/>
    <mergeCell ref="J819:K819"/>
    <mergeCell ref="B810:E810"/>
    <mergeCell ref="F810:G810"/>
    <mergeCell ref="H810:I810"/>
    <mergeCell ref="J810:K810"/>
    <mergeCell ref="B811:E811"/>
    <mergeCell ref="F811:G811"/>
    <mergeCell ref="H811:I811"/>
    <mergeCell ref="J811:K811"/>
    <mergeCell ref="B812:E812"/>
    <mergeCell ref="F812:G812"/>
    <mergeCell ref="H812:I812"/>
    <mergeCell ref="J812:K812"/>
    <mergeCell ref="B813:E813"/>
    <mergeCell ref="F813:G813"/>
    <mergeCell ref="H813:I813"/>
    <mergeCell ref="J813:K813"/>
    <mergeCell ref="B814:E814"/>
    <mergeCell ref="F814:G814"/>
    <mergeCell ref="H814:I814"/>
    <mergeCell ref="J814:K814"/>
    <mergeCell ref="B805:E805"/>
    <mergeCell ref="F805:G805"/>
    <mergeCell ref="H805:I805"/>
    <mergeCell ref="J805:K805"/>
    <mergeCell ref="B806:E806"/>
    <mergeCell ref="F806:G806"/>
    <mergeCell ref="H806:I806"/>
    <mergeCell ref="J806:K806"/>
    <mergeCell ref="B807:E807"/>
    <mergeCell ref="F807:G807"/>
    <mergeCell ref="H807:I807"/>
    <mergeCell ref="J807:K807"/>
    <mergeCell ref="B808:E808"/>
    <mergeCell ref="F808:G808"/>
    <mergeCell ref="H808:I808"/>
    <mergeCell ref="J808:K808"/>
    <mergeCell ref="B809:E809"/>
    <mergeCell ref="F809:G809"/>
    <mergeCell ref="H809:I809"/>
    <mergeCell ref="J809:K809"/>
    <mergeCell ref="B801:E801"/>
    <mergeCell ref="F801:G801"/>
    <mergeCell ref="H801:I801"/>
    <mergeCell ref="J801:K801"/>
    <mergeCell ref="B797:E797"/>
    <mergeCell ref="F797:G797"/>
    <mergeCell ref="B802:E802"/>
    <mergeCell ref="F802:G802"/>
    <mergeCell ref="H802:I802"/>
    <mergeCell ref="J802:K802"/>
    <mergeCell ref="B803:E803"/>
    <mergeCell ref="F803:G803"/>
    <mergeCell ref="H803:I803"/>
    <mergeCell ref="J803:K803"/>
    <mergeCell ref="B804:E804"/>
    <mergeCell ref="F804:G804"/>
    <mergeCell ref="H804:I804"/>
    <mergeCell ref="J804:K804"/>
    <mergeCell ref="B796:E796"/>
    <mergeCell ref="F796:G796"/>
    <mergeCell ref="H796:I796"/>
    <mergeCell ref="J796:K796"/>
    <mergeCell ref="B789:E789"/>
    <mergeCell ref="F789:G789"/>
    <mergeCell ref="H797:I797"/>
    <mergeCell ref="J797:K797"/>
    <mergeCell ref="B798:E798"/>
    <mergeCell ref="F798:G798"/>
    <mergeCell ref="H798:I798"/>
    <mergeCell ref="J798:K798"/>
    <mergeCell ref="B799:E799"/>
    <mergeCell ref="F799:G799"/>
    <mergeCell ref="H799:I799"/>
    <mergeCell ref="J799:K799"/>
    <mergeCell ref="B800:E800"/>
    <mergeCell ref="F800:G800"/>
    <mergeCell ref="H800:I800"/>
    <mergeCell ref="J800:K800"/>
    <mergeCell ref="B788:E788"/>
    <mergeCell ref="F788:G788"/>
    <mergeCell ref="H788:I788"/>
    <mergeCell ref="J788:K788"/>
    <mergeCell ref="B784:E784"/>
    <mergeCell ref="F784:G784"/>
    <mergeCell ref="H789:I789"/>
    <mergeCell ref="J789:K789"/>
    <mergeCell ref="B790:E790"/>
    <mergeCell ref="F790:G790"/>
    <mergeCell ref="H790:I790"/>
    <mergeCell ref="J790:K790"/>
    <mergeCell ref="B791:E791"/>
    <mergeCell ref="F791:G791"/>
    <mergeCell ref="H791:I791"/>
    <mergeCell ref="J791:K791"/>
    <mergeCell ref="B792:E792"/>
    <mergeCell ref="F792:G792"/>
    <mergeCell ref="H792:I792"/>
    <mergeCell ref="J792:K792"/>
    <mergeCell ref="B783:E783"/>
    <mergeCell ref="F783:G783"/>
    <mergeCell ref="H783:I783"/>
    <mergeCell ref="J783:K783"/>
    <mergeCell ref="B779:E779"/>
    <mergeCell ref="F779:G779"/>
    <mergeCell ref="H784:I784"/>
    <mergeCell ref="J784:K784"/>
    <mergeCell ref="B785:E785"/>
    <mergeCell ref="F785:G785"/>
    <mergeCell ref="H785:I785"/>
    <mergeCell ref="J785:K785"/>
    <mergeCell ref="B786:E786"/>
    <mergeCell ref="F786:G786"/>
    <mergeCell ref="H786:I786"/>
    <mergeCell ref="J786:K786"/>
    <mergeCell ref="B787:E787"/>
    <mergeCell ref="F787:G787"/>
    <mergeCell ref="H787:I787"/>
    <mergeCell ref="J787:K787"/>
    <mergeCell ref="B778:E778"/>
    <mergeCell ref="F778:G778"/>
    <mergeCell ref="H778:I778"/>
    <mergeCell ref="J778:K778"/>
    <mergeCell ref="B774:E774"/>
    <mergeCell ref="F774:G774"/>
    <mergeCell ref="H779:I779"/>
    <mergeCell ref="J779:K779"/>
    <mergeCell ref="B780:E780"/>
    <mergeCell ref="F780:G780"/>
    <mergeCell ref="H780:I780"/>
    <mergeCell ref="J780:K780"/>
    <mergeCell ref="B781:E781"/>
    <mergeCell ref="F781:G781"/>
    <mergeCell ref="H781:I781"/>
    <mergeCell ref="J781:K781"/>
    <mergeCell ref="B782:E782"/>
    <mergeCell ref="F782:G782"/>
    <mergeCell ref="H782:I782"/>
    <mergeCell ref="J782:K782"/>
    <mergeCell ref="B773:E773"/>
    <mergeCell ref="F773:G773"/>
    <mergeCell ref="H773:I773"/>
    <mergeCell ref="J773:K773"/>
    <mergeCell ref="B769:E769"/>
    <mergeCell ref="F769:G769"/>
    <mergeCell ref="H774:I774"/>
    <mergeCell ref="J774:K774"/>
    <mergeCell ref="B775:E775"/>
    <mergeCell ref="F775:G775"/>
    <mergeCell ref="H775:I775"/>
    <mergeCell ref="J775:K775"/>
    <mergeCell ref="B776:E776"/>
    <mergeCell ref="F776:G776"/>
    <mergeCell ref="H776:I776"/>
    <mergeCell ref="J776:K776"/>
    <mergeCell ref="B777:E777"/>
    <mergeCell ref="F777:G777"/>
    <mergeCell ref="H777:I777"/>
    <mergeCell ref="J777:K777"/>
    <mergeCell ref="B768:E768"/>
    <mergeCell ref="F768:G768"/>
    <mergeCell ref="H768:I768"/>
    <mergeCell ref="J768:K768"/>
    <mergeCell ref="B764:E764"/>
    <mergeCell ref="F764:G764"/>
    <mergeCell ref="H769:I769"/>
    <mergeCell ref="J769:K769"/>
    <mergeCell ref="B770:E770"/>
    <mergeCell ref="F770:G770"/>
    <mergeCell ref="H770:I770"/>
    <mergeCell ref="J770:K770"/>
    <mergeCell ref="B771:E771"/>
    <mergeCell ref="F771:G771"/>
    <mergeCell ref="H771:I771"/>
    <mergeCell ref="J771:K771"/>
    <mergeCell ref="B772:E772"/>
    <mergeCell ref="F772:G772"/>
    <mergeCell ref="H772:I772"/>
    <mergeCell ref="J772:K772"/>
    <mergeCell ref="F752:G752"/>
    <mergeCell ref="H752:I752"/>
    <mergeCell ref="J752:K752"/>
    <mergeCell ref="H764:I764"/>
    <mergeCell ref="J764:K764"/>
    <mergeCell ref="B765:E765"/>
    <mergeCell ref="F765:G765"/>
    <mergeCell ref="H765:I765"/>
    <mergeCell ref="J765:K765"/>
    <mergeCell ref="B766:E766"/>
    <mergeCell ref="F766:G766"/>
    <mergeCell ref="H766:I766"/>
    <mergeCell ref="J766:K766"/>
    <mergeCell ref="B767:E767"/>
    <mergeCell ref="F767:G767"/>
    <mergeCell ref="H767:I767"/>
    <mergeCell ref="J767:K767"/>
    <mergeCell ref="A756:L756"/>
    <mergeCell ref="A759:L759"/>
    <mergeCell ref="B743:E743"/>
    <mergeCell ref="F743:G743"/>
    <mergeCell ref="H743:I743"/>
    <mergeCell ref="J743:K743"/>
    <mergeCell ref="J754:K754"/>
    <mergeCell ref="B755:E755"/>
    <mergeCell ref="F755:G755"/>
    <mergeCell ref="H755:I755"/>
    <mergeCell ref="J755:K755"/>
    <mergeCell ref="H746:I746"/>
    <mergeCell ref="J746:K746"/>
    <mergeCell ref="B748:E748"/>
    <mergeCell ref="B747:E747"/>
    <mergeCell ref="F747:G747"/>
    <mergeCell ref="H747:I747"/>
    <mergeCell ref="J747:K747"/>
    <mergeCell ref="B763:E763"/>
    <mergeCell ref="F763:G763"/>
    <mergeCell ref="H763:I763"/>
    <mergeCell ref="J763:K763"/>
    <mergeCell ref="B758:E758"/>
    <mergeCell ref="F758:G758"/>
    <mergeCell ref="H758:I758"/>
    <mergeCell ref="J758:K758"/>
    <mergeCell ref="A760:L760"/>
    <mergeCell ref="B757:E757"/>
    <mergeCell ref="F757:G757"/>
    <mergeCell ref="H757:I757"/>
    <mergeCell ref="J757:K757"/>
    <mergeCell ref="H751:I751"/>
    <mergeCell ref="J751:K751"/>
    <mergeCell ref="B752:E752"/>
    <mergeCell ref="F744:G744"/>
    <mergeCell ref="H744:I744"/>
    <mergeCell ref="J744:K744"/>
    <mergeCell ref="B745:E745"/>
    <mergeCell ref="F745:G745"/>
    <mergeCell ref="H745:I745"/>
    <mergeCell ref="J745:K745"/>
    <mergeCell ref="B746:E746"/>
    <mergeCell ref="F746:G746"/>
    <mergeCell ref="A761:L761"/>
    <mergeCell ref="B762:E762"/>
    <mergeCell ref="F762:G762"/>
    <mergeCell ref="H762:I762"/>
    <mergeCell ref="J762:K762"/>
    <mergeCell ref="B753:E753"/>
    <mergeCell ref="F753:G753"/>
    <mergeCell ref="H753:I753"/>
    <mergeCell ref="J753:K753"/>
    <mergeCell ref="B754:E754"/>
    <mergeCell ref="F754:G754"/>
    <mergeCell ref="H754:I754"/>
    <mergeCell ref="F748:G748"/>
    <mergeCell ref="H748:I748"/>
    <mergeCell ref="J748:K748"/>
    <mergeCell ref="A749:L749"/>
    <mergeCell ref="B750:E750"/>
    <mergeCell ref="F750:G750"/>
    <mergeCell ref="H750:I750"/>
    <mergeCell ref="J750:K750"/>
    <mergeCell ref="B751:E751"/>
    <mergeCell ref="F751:G751"/>
    <mergeCell ref="B744:E744"/>
    <mergeCell ref="J742:K742"/>
    <mergeCell ref="H734:I734"/>
    <mergeCell ref="J734:K734"/>
    <mergeCell ref="B735:E735"/>
    <mergeCell ref="F735:G735"/>
    <mergeCell ref="H735:I735"/>
    <mergeCell ref="J735:K735"/>
    <mergeCell ref="B736:E736"/>
    <mergeCell ref="F736:G736"/>
    <mergeCell ref="H736:I736"/>
    <mergeCell ref="J736:K736"/>
    <mergeCell ref="B737:E737"/>
    <mergeCell ref="F737:G737"/>
    <mergeCell ref="H737:I737"/>
    <mergeCell ref="J737:K737"/>
    <mergeCell ref="B738:E738"/>
    <mergeCell ref="B734:E734"/>
    <mergeCell ref="F734:G734"/>
    <mergeCell ref="F738:G738"/>
    <mergeCell ref="H738:I738"/>
    <mergeCell ref="J738:K738"/>
    <mergeCell ref="J741:K741"/>
    <mergeCell ref="B742:E742"/>
    <mergeCell ref="F742:G742"/>
    <mergeCell ref="H742:I742"/>
    <mergeCell ref="J740:K740"/>
    <mergeCell ref="B741:E741"/>
    <mergeCell ref="F741:G741"/>
    <mergeCell ref="H741:I741"/>
    <mergeCell ref="B739:E739"/>
    <mergeCell ref="F739:G739"/>
    <mergeCell ref="H715:I715"/>
    <mergeCell ref="J715:K715"/>
    <mergeCell ref="B716:E716"/>
    <mergeCell ref="F716:G716"/>
    <mergeCell ref="H716:I716"/>
    <mergeCell ref="J716:K716"/>
    <mergeCell ref="B717:E717"/>
    <mergeCell ref="F717:G717"/>
    <mergeCell ref="H717:I717"/>
    <mergeCell ref="J717:K717"/>
    <mergeCell ref="B718:E718"/>
    <mergeCell ref="F718:G718"/>
    <mergeCell ref="H718:I718"/>
    <mergeCell ref="J718:K718"/>
    <mergeCell ref="B719:E719"/>
    <mergeCell ref="F719:G719"/>
    <mergeCell ref="H719:I719"/>
    <mergeCell ref="B714:E714"/>
    <mergeCell ref="F714:G714"/>
    <mergeCell ref="H714:I714"/>
    <mergeCell ref="J714:K714"/>
    <mergeCell ref="H733:I733"/>
    <mergeCell ref="J733:K733"/>
    <mergeCell ref="H739:I739"/>
    <mergeCell ref="J739:K739"/>
    <mergeCell ref="B740:E740"/>
    <mergeCell ref="F740:G740"/>
    <mergeCell ref="H740:I740"/>
    <mergeCell ref="B722:E722"/>
    <mergeCell ref="F722:G722"/>
    <mergeCell ref="H722:I722"/>
    <mergeCell ref="J722:K722"/>
    <mergeCell ref="B728:E728"/>
    <mergeCell ref="F728:G728"/>
    <mergeCell ref="H728:I728"/>
    <mergeCell ref="J728:K728"/>
    <mergeCell ref="B729:E729"/>
    <mergeCell ref="F729:G729"/>
    <mergeCell ref="F732:G732"/>
    <mergeCell ref="H729:I729"/>
    <mergeCell ref="J729:K729"/>
    <mergeCell ref="B730:E730"/>
    <mergeCell ref="F730:G730"/>
    <mergeCell ref="H730:I730"/>
    <mergeCell ref="J730:K730"/>
    <mergeCell ref="H732:I732"/>
    <mergeCell ref="J732:K732"/>
    <mergeCell ref="B715:E715"/>
    <mergeCell ref="F715:G715"/>
    <mergeCell ref="J707:K707"/>
    <mergeCell ref="B708:E708"/>
    <mergeCell ref="F708:G708"/>
    <mergeCell ref="H708:I708"/>
    <mergeCell ref="J708:K708"/>
    <mergeCell ref="B709:E709"/>
    <mergeCell ref="F709:G709"/>
    <mergeCell ref="H709:I709"/>
    <mergeCell ref="J709:K709"/>
    <mergeCell ref="B710:E710"/>
    <mergeCell ref="F710:G710"/>
    <mergeCell ref="H710:I710"/>
    <mergeCell ref="J710:K710"/>
    <mergeCell ref="J719:K719"/>
    <mergeCell ref="B731:E731"/>
    <mergeCell ref="F731:G731"/>
    <mergeCell ref="H731:I731"/>
    <mergeCell ref="J731:K731"/>
    <mergeCell ref="B720:E720"/>
    <mergeCell ref="F720:G720"/>
    <mergeCell ref="B711:E711"/>
    <mergeCell ref="F711:G711"/>
    <mergeCell ref="H711:I711"/>
    <mergeCell ref="J711:K711"/>
    <mergeCell ref="B712:E712"/>
    <mergeCell ref="F712:G712"/>
    <mergeCell ref="H712:I712"/>
    <mergeCell ref="J712:K712"/>
    <mergeCell ref="B713:E713"/>
    <mergeCell ref="F713:G713"/>
    <mergeCell ref="H713:I713"/>
    <mergeCell ref="J713:K713"/>
    <mergeCell ref="B702:E702"/>
    <mergeCell ref="F702:G702"/>
    <mergeCell ref="H702:I702"/>
    <mergeCell ref="J702:K702"/>
    <mergeCell ref="B703:E703"/>
    <mergeCell ref="F703:G703"/>
    <mergeCell ref="H703:I703"/>
    <mergeCell ref="J703:K703"/>
    <mergeCell ref="B704:E704"/>
    <mergeCell ref="F704:G704"/>
    <mergeCell ref="H704:I704"/>
    <mergeCell ref="J704:K704"/>
    <mergeCell ref="B705:E705"/>
    <mergeCell ref="F705:G705"/>
    <mergeCell ref="H705:I705"/>
    <mergeCell ref="J705:K705"/>
    <mergeCell ref="B733:E733"/>
    <mergeCell ref="F733:G733"/>
    <mergeCell ref="H720:I720"/>
    <mergeCell ref="J720:K720"/>
    <mergeCell ref="B721:E721"/>
    <mergeCell ref="F721:G721"/>
    <mergeCell ref="H721:I721"/>
    <mergeCell ref="B732:E732"/>
    <mergeCell ref="J721:K721"/>
    <mergeCell ref="B706:E706"/>
    <mergeCell ref="F706:G706"/>
    <mergeCell ref="H706:I706"/>
    <mergeCell ref="J706:K706"/>
    <mergeCell ref="B707:E707"/>
    <mergeCell ref="F707:G707"/>
    <mergeCell ref="H707:I707"/>
    <mergeCell ref="B697:E697"/>
    <mergeCell ref="F697:G697"/>
    <mergeCell ref="H697:I697"/>
    <mergeCell ref="J697:K697"/>
    <mergeCell ref="B698:E698"/>
    <mergeCell ref="F698:G698"/>
    <mergeCell ref="H698:I698"/>
    <mergeCell ref="J698:K698"/>
    <mergeCell ref="B699:E699"/>
    <mergeCell ref="F699:G699"/>
    <mergeCell ref="H699:I699"/>
    <mergeCell ref="J699:K699"/>
    <mergeCell ref="B700:E700"/>
    <mergeCell ref="F700:G700"/>
    <mergeCell ref="H700:I700"/>
    <mergeCell ref="J700:K700"/>
    <mergeCell ref="B701:E701"/>
    <mergeCell ref="F701:G701"/>
    <mergeCell ref="H701:I701"/>
    <mergeCell ref="J701:K701"/>
    <mergeCell ref="H692:I692"/>
    <mergeCell ref="J692:K692"/>
    <mergeCell ref="B677:E677"/>
    <mergeCell ref="F677:G677"/>
    <mergeCell ref="B679:E679"/>
    <mergeCell ref="F679:G679"/>
    <mergeCell ref="B680:E680"/>
    <mergeCell ref="F680:G680"/>
    <mergeCell ref="B681:E681"/>
    <mergeCell ref="F681:G681"/>
    <mergeCell ref="B684:E684"/>
    <mergeCell ref="B686:E686"/>
    <mergeCell ref="F686:G686"/>
    <mergeCell ref="J681:K681"/>
    <mergeCell ref="H684:I684"/>
    <mergeCell ref="J684:K684"/>
    <mergeCell ref="A683:L683"/>
    <mergeCell ref="F675:G675"/>
    <mergeCell ref="B676:E676"/>
    <mergeCell ref="F676:G676"/>
    <mergeCell ref="F668:G668"/>
    <mergeCell ref="H673:I673"/>
    <mergeCell ref="J673:K673"/>
    <mergeCell ref="H674:I674"/>
    <mergeCell ref="J674:K674"/>
    <mergeCell ref="H675:I675"/>
    <mergeCell ref="J675:K675"/>
    <mergeCell ref="H676:I676"/>
    <mergeCell ref="J676:K676"/>
    <mergeCell ref="J670:K670"/>
    <mergeCell ref="B693:E693"/>
    <mergeCell ref="F693:G693"/>
    <mergeCell ref="H693:I693"/>
    <mergeCell ref="J693:K693"/>
    <mergeCell ref="H686:I686"/>
    <mergeCell ref="J686:K686"/>
    <mergeCell ref="B687:E687"/>
    <mergeCell ref="F687:G687"/>
    <mergeCell ref="H687:I687"/>
    <mergeCell ref="J687:K687"/>
    <mergeCell ref="A682:L682"/>
    <mergeCell ref="F678:G678"/>
    <mergeCell ref="H679:I679"/>
    <mergeCell ref="B688:E688"/>
    <mergeCell ref="F688:G688"/>
    <mergeCell ref="J679:K679"/>
    <mergeCell ref="H680:I680"/>
    <mergeCell ref="J680:K680"/>
    <mergeCell ref="H681:I681"/>
    <mergeCell ref="B655:E655"/>
    <mergeCell ref="F655:G655"/>
    <mergeCell ref="H655:I655"/>
    <mergeCell ref="J655:K655"/>
    <mergeCell ref="B656:E656"/>
    <mergeCell ref="F656:G656"/>
    <mergeCell ref="H656:I656"/>
    <mergeCell ref="J656:K656"/>
    <mergeCell ref="B664:E664"/>
    <mergeCell ref="F664:G664"/>
    <mergeCell ref="A665:L665"/>
    <mergeCell ref="B666:E666"/>
    <mergeCell ref="F666:G666"/>
    <mergeCell ref="A667:L667"/>
    <mergeCell ref="B650:E650"/>
    <mergeCell ref="F650:G650"/>
    <mergeCell ref="H650:I650"/>
    <mergeCell ref="J650:K650"/>
    <mergeCell ref="B651:E651"/>
    <mergeCell ref="F651:G651"/>
    <mergeCell ref="H651:I651"/>
    <mergeCell ref="J651:K651"/>
    <mergeCell ref="B652:E652"/>
    <mergeCell ref="F652:G652"/>
    <mergeCell ref="H652:I652"/>
    <mergeCell ref="J652:K652"/>
    <mergeCell ref="B653:E653"/>
    <mergeCell ref="F653:G653"/>
    <mergeCell ref="H653:I653"/>
    <mergeCell ref="J653:K653"/>
    <mergeCell ref="B654:E654"/>
    <mergeCell ref="A659:L659"/>
    <mergeCell ref="B644:E644"/>
    <mergeCell ref="F644:G644"/>
    <mergeCell ref="H644:I644"/>
    <mergeCell ref="J644:K644"/>
    <mergeCell ref="H641:I641"/>
    <mergeCell ref="J641:K641"/>
    <mergeCell ref="F654:G654"/>
    <mergeCell ref="H654:I654"/>
    <mergeCell ref="J654:K654"/>
    <mergeCell ref="B645:E645"/>
    <mergeCell ref="F645:G645"/>
    <mergeCell ref="H645:I645"/>
    <mergeCell ref="J645:K645"/>
    <mergeCell ref="B646:E646"/>
    <mergeCell ref="F646:G646"/>
    <mergeCell ref="H646:I646"/>
    <mergeCell ref="J646:K646"/>
    <mergeCell ref="B647:E647"/>
    <mergeCell ref="F647:G647"/>
    <mergeCell ref="H647:I647"/>
    <mergeCell ref="J647:K647"/>
    <mergeCell ref="B648:E648"/>
    <mergeCell ref="F648:G648"/>
    <mergeCell ref="H648:I648"/>
    <mergeCell ref="J648:K648"/>
    <mergeCell ref="B649:E649"/>
    <mergeCell ref="F649:G649"/>
    <mergeCell ref="H649:I649"/>
    <mergeCell ref="B639:E639"/>
    <mergeCell ref="F639:G639"/>
    <mergeCell ref="A640:L640"/>
    <mergeCell ref="B641:E641"/>
    <mergeCell ref="F641:G641"/>
    <mergeCell ref="B642:E642"/>
    <mergeCell ref="F642:G642"/>
    <mergeCell ref="H642:I642"/>
    <mergeCell ref="J642:K642"/>
    <mergeCell ref="J636:K636"/>
    <mergeCell ref="J638:K638"/>
    <mergeCell ref="H639:I639"/>
    <mergeCell ref="J639:K639"/>
    <mergeCell ref="H636:I636"/>
    <mergeCell ref="B643:E643"/>
    <mergeCell ref="F643:G643"/>
    <mergeCell ref="H643:I643"/>
    <mergeCell ref="J643:K643"/>
    <mergeCell ref="B633:E633"/>
    <mergeCell ref="F633:G633"/>
    <mergeCell ref="H633:I633"/>
    <mergeCell ref="J633:K633"/>
    <mergeCell ref="J627:K627"/>
    <mergeCell ref="A631:L631"/>
    <mergeCell ref="A634:L634"/>
    <mergeCell ref="B635:E635"/>
    <mergeCell ref="F635:G635"/>
    <mergeCell ref="J629:K629"/>
    <mergeCell ref="H629:I629"/>
    <mergeCell ref="B636:E636"/>
    <mergeCell ref="F636:G636"/>
    <mergeCell ref="A637:L637"/>
    <mergeCell ref="B638:E638"/>
    <mergeCell ref="F638:G638"/>
    <mergeCell ref="H638:I638"/>
    <mergeCell ref="H635:I635"/>
    <mergeCell ref="J635:K635"/>
    <mergeCell ref="B626:E626"/>
    <mergeCell ref="F626:G626"/>
    <mergeCell ref="B627:E627"/>
    <mergeCell ref="F627:G627"/>
    <mergeCell ref="B628:E628"/>
    <mergeCell ref="F628:G628"/>
    <mergeCell ref="B629:E629"/>
    <mergeCell ref="F629:G629"/>
    <mergeCell ref="B630:E630"/>
    <mergeCell ref="F630:G630"/>
    <mergeCell ref="H630:I630"/>
    <mergeCell ref="H627:I627"/>
    <mergeCell ref="J630:K630"/>
    <mergeCell ref="B632:E632"/>
    <mergeCell ref="F632:G632"/>
    <mergeCell ref="H632:I632"/>
    <mergeCell ref="J632:K632"/>
    <mergeCell ref="B617:E617"/>
    <mergeCell ref="F617:G617"/>
    <mergeCell ref="B618:E618"/>
    <mergeCell ref="F618:G618"/>
    <mergeCell ref="B619:E619"/>
    <mergeCell ref="F619:G619"/>
    <mergeCell ref="B620:E620"/>
    <mergeCell ref="F620:G620"/>
    <mergeCell ref="B621:E621"/>
    <mergeCell ref="F621:G621"/>
    <mergeCell ref="B622:E622"/>
    <mergeCell ref="F622:G622"/>
    <mergeCell ref="B623:E623"/>
    <mergeCell ref="F623:G623"/>
    <mergeCell ref="B624:E624"/>
    <mergeCell ref="F624:G624"/>
    <mergeCell ref="B625:E625"/>
    <mergeCell ref="F625:G625"/>
    <mergeCell ref="B610:E610"/>
    <mergeCell ref="F610:G610"/>
    <mergeCell ref="H610:I610"/>
    <mergeCell ref="B611:E611"/>
    <mergeCell ref="F611:G611"/>
    <mergeCell ref="J606:K606"/>
    <mergeCell ref="B612:E612"/>
    <mergeCell ref="F612:G612"/>
    <mergeCell ref="B613:E613"/>
    <mergeCell ref="F613:G613"/>
    <mergeCell ref="B614:E614"/>
    <mergeCell ref="F614:G614"/>
    <mergeCell ref="B615:E615"/>
    <mergeCell ref="F615:G615"/>
    <mergeCell ref="B608:E608"/>
    <mergeCell ref="H609:I609"/>
    <mergeCell ref="B616:E616"/>
    <mergeCell ref="F616:G616"/>
    <mergeCell ref="F580:G580"/>
    <mergeCell ref="B581:E581"/>
    <mergeCell ref="F581:G581"/>
    <mergeCell ref="B582:E582"/>
    <mergeCell ref="F582:G582"/>
    <mergeCell ref="B583:E583"/>
    <mergeCell ref="F583:G583"/>
    <mergeCell ref="B584:E584"/>
    <mergeCell ref="F584:G584"/>
    <mergeCell ref="B585:E585"/>
    <mergeCell ref="F585:G585"/>
    <mergeCell ref="B586:E586"/>
    <mergeCell ref="F586:G586"/>
    <mergeCell ref="B587:E587"/>
    <mergeCell ref="F587:G587"/>
    <mergeCell ref="B609:E609"/>
    <mergeCell ref="F609:G609"/>
    <mergeCell ref="B576:E576"/>
    <mergeCell ref="F576:G576"/>
    <mergeCell ref="B577:E577"/>
    <mergeCell ref="F577:G577"/>
    <mergeCell ref="J575:K575"/>
    <mergeCell ref="F568:G568"/>
    <mergeCell ref="B569:E569"/>
    <mergeCell ref="F569:G569"/>
    <mergeCell ref="H573:I573"/>
    <mergeCell ref="J577:K577"/>
    <mergeCell ref="B578:E578"/>
    <mergeCell ref="F578:G578"/>
    <mergeCell ref="H578:I578"/>
    <mergeCell ref="J578:K578"/>
    <mergeCell ref="B571:E571"/>
    <mergeCell ref="F571:G571"/>
    <mergeCell ref="B572:E572"/>
    <mergeCell ref="F572:G572"/>
    <mergeCell ref="J569:K569"/>
    <mergeCell ref="H570:I570"/>
    <mergeCell ref="J570:K570"/>
    <mergeCell ref="F562:G562"/>
    <mergeCell ref="B554:E554"/>
    <mergeCell ref="B555:E555"/>
    <mergeCell ref="B556:E556"/>
    <mergeCell ref="B557:E557"/>
    <mergeCell ref="F557:G557"/>
    <mergeCell ref="F556:G556"/>
    <mergeCell ref="H562:I562"/>
    <mergeCell ref="J562:K562"/>
    <mergeCell ref="F561:G561"/>
    <mergeCell ref="H561:I561"/>
    <mergeCell ref="F555:G555"/>
    <mergeCell ref="B573:E573"/>
    <mergeCell ref="F573:G573"/>
    <mergeCell ref="B574:E574"/>
    <mergeCell ref="F574:G574"/>
    <mergeCell ref="B575:E575"/>
    <mergeCell ref="F575:G575"/>
    <mergeCell ref="B558:E558"/>
    <mergeCell ref="F558:G558"/>
    <mergeCell ref="B559:E559"/>
    <mergeCell ref="B560:E560"/>
    <mergeCell ref="B561:E561"/>
    <mergeCell ref="B562:E562"/>
    <mergeCell ref="B563:E563"/>
    <mergeCell ref="F563:G563"/>
    <mergeCell ref="H574:I574"/>
    <mergeCell ref="J572:K572"/>
    <mergeCell ref="J566:K566"/>
    <mergeCell ref="A564:L564"/>
    <mergeCell ref="B565:E565"/>
    <mergeCell ref="F565:G565"/>
    <mergeCell ref="F553:G553"/>
    <mergeCell ref="B570:E570"/>
    <mergeCell ref="F570:G570"/>
    <mergeCell ref="H538:I538"/>
    <mergeCell ref="J538:K538"/>
    <mergeCell ref="H539:I539"/>
    <mergeCell ref="J539:K539"/>
    <mergeCell ref="B542:E542"/>
    <mergeCell ref="B543:E543"/>
    <mergeCell ref="B544:E544"/>
    <mergeCell ref="B545:E545"/>
    <mergeCell ref="B546:E546"/>
    <mergeCell ref="B547:E547"/>
    <mergeCell ref="B548:E548"/>
    <mergeCell ref="B549:E549"/>
    <mergeCell ref="B550:E550"/>
    <mergeCell ref="B551:E551"/>
    <mergeCell ref="B552:E552"/>
    <mergeCell ref="F552:G552"/>
    <mergeCell ref="B553:E553"/>
    <mergeCell ref="F540:G540"/>
    <mergeCell ref="H540:I540"/>
    <mergeCell ref="J540:K540"/>
    <mergeCell ref="J565:K565"/>
    <mergeCell ref="B538:E538"/>
    <mergeCell ref="B539:E539"/>
    <mergeCell ref="B540:E540"/>
    <mergeCell ref="B541:E541"/>
    <mergeCell ref="F538:G538"/>
    <mergeCell ref="F546:G546"/>
    <mergeCell ref="H546:I546"/>
    <mergeCell ref="J546:K546"/>
    <mergeCell ref="F533:G533"/>
    <mergeCell ref="H533:I533"/>
    <mergeCell ref="J533:K533"/>
    <mergeCell ref="F536:G536"/>
    <mergeCell ref="H536:I536"/>
    <mergeCell ref="J536:K536"/>
    <mergeCell ref="F537:G537"/>
    <mergeCell ref="H537:I537"/>
    <mergeCell ref="J537:K537"/>
    <mergeCell ref="F534:G534"/>
    <mergeCell ref="H534:I534"/>
    <mergeCell ref="J534:K534"/>
    <mergeCell ref="F535:G535"/>
    <mergeCell ref="B531:L531"/>
    <mergeCell ref="H535:I535"/>
    <mergeCell ref="J535:K535"/>
    <mergeCell ref="B532:E532"/>
    <mergeCell ref="B533:E533"/>
    <mergeCell ref="F532:G532"/>
    <mergeCell ref="H532:I532"/>
    <mergeCell ref="B536:E536"/>
    <mergeCell ref="B537:E537"/>
    <mergeCell ref="D359:E359"/>
    <mergeCell ref="B360:C360"/>
    <mergeCell ref="D360:E360"/>
    <mergeCell ref="F362:G362"/>
    <mergeCell ref="H362:I362"/>
    <mergeCell ref="J362:K362"/>
    <mergeCell ref="F363:G363"/>
    <mergeCell ref="H363:I363"/>
    <mergeCell ref="J363:K363"/>
    <mergeCell ref="F360:G360"/>
    <mergeCell ref="H360:I360"/>
    <mergeCell ref="J360:K360"/>
    <mergeCell ref="F361:G361"/>
    <mergeCell ref="H361:I361"/>
    <mergeCell ref="J361:K361"/>
    <mergeCell ref="J532:K532"/>
    <mergeCell ref="B413:E413"/>
    <mergeCell ref="B414:E414"/>
    <mergeCell ref="B415:E415"/>
    <mergeCell ref="B416:E416"/>
    <mergeCell ref="B417:E417"/>
    <mergeCell ref="F413:G413"/>
    <mergeCell ref="F414:G414"/>
    <mergeCell ref="F415:G415"/>
    <mergeCell ref="F416:G416"/>
    <mergeCell ref="F417:G417"/>
    <mergeCell ref="J421:K421"/>
    <mergeCell ref="J405:K405"/>
    <mergeCell ref="J407:K407"/>
    <mergeCell ref="J408:K408"/>
    <mergeCell ref="J409:K409"/>
    <mergeCell ref="H406:I406"/>
    <mergeCell ref="D434:F434"/>
    <mergeCell ref="D435:F435"/>
    <mergeCell ref="H431:I431"/>
    <mergeCell ref="J431:K431"/>
    <mergeCell ref="B403:E403"/>
    <mergeCell ref="F403:G403"/>
    <mergeCell ref="H403:I403"/>
    <mergeCell ref="J403:K403"/>
    <mergeCell ref="B401:E401"/>
    <mergeCell ref="F401:G401"/>
    <mergeCell ref="H401:I401"/>
    <mergeCell ref="J401:K401"/>
    <mergeCell ref="B402:E402"/>
    <mergeCell ref="F402:G402"/>
    <mergeCell ref="J410:K410"/>
    <mergeCell ref="J411:K411"/>
    <mergeCell ref="J419:K419"/>
    <mergeCell ref="J420:K420"/>
    <mergeCell ref="H413:I413"/>
    <mergeCell ref="H414:I414"/>
    <mergeCell ref="H415:I415"/>
    <mergeCell ref="H416:I416"/>
    <mergeCell ref="H417:I417"/>
    <mergeCell ref="H407:I407"/>
    <mergeCell ref="H408:I408"/>
    <mergeCell ref="F407:G407"/>
    <mergeCell ref="F408:G408"/>
    <mergeCell ref="F409:G409"/>
    <mergeCell ref="F410:G410"/>
    <mergeCell ref="F411:G411"/>
    <mergeCell ref="F412:G412"/>
    <mergeCell ref="B406:E406"/>
    <mergeCell ref="D436:F436"/>
    <mergeCell ref="B377:F377"/>
    <mergeCell ref="B378:F378"/>
    <mergeCell ref="B379:F379"/>
    <mergeCell ref="B365:C365"/>
    <mergeCell ref="D365:E365"/>
    <mergeCell ref="B366:C366"/>
    <mergeCell ref="D366:E366"/>
    <mergeCell ref="B367:C367"/>
    <mergeCell ref="D367:E367"/>
    <mergeCell ref="B368:C368"/>
    <mergeCell ref="D368:E368"/>
    <mergeCell ref="B369:C369"/>
    <mergeCell ref="D369:E369"/>
    <mergeCell ref="B370:C370"/>
    <mergeCell ref="D370:E370"/>
    <mergeCell ref="B371:C371"/>
    <mergeCell ref="D371:E371"/>
    <mergeCell ref="B372:C372"/>
    <mergeCell ref="D372:E372"/>
    <mergeCell ref="B373:C373"/>
    <mergeCell ref="D373:E373"/>
    <mergeCell ref="F385:G385"/>
    <mergeCell ref="B391:E391"/>
    <mergeCell ref="F391:G391"/>
    <mergeCell ref="A423:L423"/>
    <mergeCell ref="H426:I426"/>
    <mergeCell ref="J426:K426"/>
    <mergeCell ref="H427:I427"/>
    <mergeCell ref="H387:I387"/>
    <mergeCell ref="J387:K387"/>
    <mergeCell ref="H388:I388"/>
    <mergeCell ref="B358:C358"/>
    <mergeCell ref="D358:E358"/>
    <mergeCell ref="F342:G342"/>
    <mergeCell ref="H342:I342"/>
    <mergeCell ref="F340:G340"/>
    <mergeCell ref="H340:I340"/>
    <mergeCell ref="B336:C336"/>
    <mergeCell ref="D336:E336"/>
    <mergeCell ref="H334:I334"/>
    <mergeCell ref="H333:I333"/>
    <mergeCell ref="J333:K333"/>
    <mergeCell ref="F332:G332"/>
    <mergeCell ref="H332:I332"/>
    <mergeCell ref="J332:K332"/>
    <mergeCell ref="H331:I331"/>
    <mergeCell ref="B327:E327"/>
    <mergeCell ref="F327:G327"/>
    <mergeCell ref="H327:I327"/>
    <mergeCell ref="J327:K327"/>
    <mergeCell ref="D338:E338"/>
    <mergeCell ref="B339:C339"/>
    <mergeCell ref="D339:E339"/>
    <mergeCell ref="B340:C340"/>
    <mergeCell ref="D340:E340"/>
    <mergeCell ref="B341:C341"/>
    <mergeCell ref="D341:E341"/>
    <mergeCell ref="B342:C342"/>
    <mergeCell ref="D342:E342"/>
    <mergeCell ref="B332:C332"/>
    <mergeCell ref="J331:K331"/>
    <mergeCell ref="B333:C333"/>
    <mergeCell ref="F338:G338"/>
    <mergeCell ref="B308:E308"/>
    <mergeCell ref="F308:G308"/>
    <mergeCell ref="H308:I308"/>
    <mergeCell ref="J308:K308"/>
    <mergeCell ref="H326:I326"/>
    <mergeCell ref="J326:K326"/>
    <mergeCell ref="A328:L328"/>
    <mergeCell ref="H317:I317"/>
    <mergeCell ref="J317:K317"/>
    <mergeCell ref="B324:E324"/>
    <mergeCell ref="B310:E310"/>
    <mergeCell ref="F310:G310"/>
    <mergeCell ref="H310:I310"/>
    <mergeCell ref="J310:K310"/>
    <mergeCell ref="B318:E318"/>
    <mergeCell ref="F318:G318"/>
    <mergeCell ref="H318:I318"/>
    <mergeCell ref="J318:K318"/>
    <mergeCell ref="B319:E319"/>
    <mergeCell ref="F319:G319"/>
    <mergeCell ref="H319:I319"/>
    <mergeCell ref="J319:K319"/>
    <mergeCell ref="B322:E322"/>
    <mergeCell ref="F322:G322"/>
    <mergeCell ref="H322:I322"/>
    <mergeCell ref="J322:K322"/>
    <mergeCell ref="B313:E313"/>
    <mergeCell ref="H314:I314"/>
    <mergeCell ref="J314:K314"/>
    <mergeCell ref="J325:K325"/>
    <mergeCell ref="J283:K283"/>
    <mergeCell ref="B284:E284"/>
    <mergeCell ref="F284:G284"/>
    <mergeCell ref="H284:I284"/>
    <mergeCell ref="B302:E302"/>
    <mergeCell ref="F302:G302"/>
    <mergeCell ref="H302:I302"/>
    <mergeCell ref="J302:K302"/>
    <mergeCell ref="B303:E303"/>
    <mergeCell ref="F303:G303"/>
    <mergeCell ref="H303:I303"/>
    <mergeCell ref="J303:K303"/>
    <mergeCell ref="H300:I300"/>
    <mergeCell ref="J300:K300"/>
    <mergeCell ref="F316:G316"/>
    <mergeCell ref="H316:I316"/>
    <mergeCell ref="J316:K316"/>
    <mergeCell ref="B314:E314"/>
    <mergeCell ref="F313:G313"/>
    <mergeCell ref="B311:E311"/>
    <mergeCell ref="F311:G311"/>
    <mergeCell ref="B315:E315"/>
    <mergeCell ref="B304:E304"/>
    <mergeCell ref="F304:G304"/>
    <mergeCell ref="H304:I304"/>
    <mergeCell ref="J304:K304"/>
    <mergeCell ref="H306:I306"/>
    <mergeCell ref="J306:K306"/>
    <mergeCell ref="B307:E307"/>
    <mergeCell ref="F307:G307"/>
    <mergeCell ref="H307:I307"/>
    <mergeCell ref="J307:K307"/>
    <mergeCell ref="B264:E264"/>
    <mergeCell ref="F264:G264"/>
    <mergeCell ref="H264:I264"/>
    <mergeCell ref="J264:K264"/>
    <mergeCell ref="B285:E285"/>
    <mergeCell ref="F285:G285"/>
    <mergeCell ref="H285:I285"/>
    <mergeCell ref="J285:K285"/>
    <mergeCell ref="B281:E281"/>
    <mergeCell ref="B286:E286"/>
    <mergeCell ref="B289:E289"/>
    <mergeCell ref="F295:G295"/>
    <mergeCell ref="H295:I295"/>
    <mergeCell ref="J295:K295"/>
    <mergeCell ref="B296:E296"/>
    <mergeCell ref="F296:G296"/>
    <mergeCell ref="H296:I296"/>
    <mergeCell ref="J296:K296"/>
    <mergeCell ref="B287:E287"/>
    <mergeCell ref="F287:G287"/>
    <mergeCell ref="B288:E288"/>
    <mergeCell ref="F288:G288"/>
    <mergeCell ref="F281:G281"/>
    <mergeCell ref="H281:I281"/>
    <mergeCell ref="J281:K281"/>
    <mergeCell ref="B282:E282"/>
    <mergeCell ref="F282:G282"/>
    <mergeCell ref="H282:I282"/>
    <mergeCell ref="J282:K282"/>
    <mergeCell ref="B283:E283"/>
    <mergeCell ref="F283:G283"/>
    <mergeCell ref="H283:I283"/>
    <mergeCell ref="B274:E274"/>
    <mergeCell ref="F274:G274"/>
    <mergeCell ref="H274:I274"/>
    <mergeCell ref="J274:K274"/>
    <mergeCell ref="B271:E271"/>
    <mergeCell ref="F271:G271"/>
    <mergeCell ref="H271:I271"/>
    <mergeCell ref="J271:K271"/>
    <mergeCell ref="B272:E272"/>
    <mergeCell ref="F272:G272"/>
    <mergeCell ref="H272:I272"/>
    <mergeCell ref="J272:K272"/>
    <mergeCell ref="B270:E270"/>
    <mergeCell ref="F270:G270"/>
    <mergeCell ref="F266:G266"/>
    <mergeCell ref="H266:I266"/>
    <mergeCell ref="J266:K266"/>
    <mergeCell ref="B168:E168"/>
    <mergeCell ref="H173:I173"/>
    <mergeCell ref="B170:E170"/>
    <mergeCell ref="H171:I171"/>
    <mergeCell ref="B169:E169"/>
    <mergeCell ref="F169:G169"/>
    <mergeCell ref="H169:I169"/>
    <mergeCell ref="J169:K169"/>
    <mergeCell ref="B243:E243"/>
    <mergeCell ref="F243:G243"/>
    <mergeCell ref="H243:I243"/>
    <mergeCell ref="J243:K243"/>
    <mergeCell ref="J175:K175"/>
    <mergeCell ref="A183:L183"/>
    <mergeCell ref="J234:K234"/>
    <mergeCell ref="J233:K233"/>
    <mergeCell ref="B231:E231"/>
    <mergeCell ref="F231:G231"/>
    <mergeCell ref="H231:I231"/>
    <mergeCell ref="J231:K231"/>
    <mergeCell ref="B204:E204"/>
    <mergeCell ref="F204:G204"/>
    <mergeCell ref="H204:I204"/>
    <mergeCell ref="J204:K204"/>
    <mergeCell ref="B205:E205"/>
    <mergeCell ref="F205:G205"/>
    <mergeCell ref="H205:I205"/>
    <mergeCell ref="J205:K205"/>
    <mergeCell ref="B174:E174"/>
    <mergeCell ref="F174:G174"/>
    <mergeCell ref="H174:I174"/>
    <mergeCell ref="J174:K174"/>
    <mergeCell ref="B167:E167"/>
    <mergeCell ref="F167:G167"/>
    <mergeCell ref="J171:K171"/>
    <mergeCell ref="B118:J118"/>
    <mergeCell ref="H290:I290"/>
    <mergeCell ref="J290:K290"/>
    <mergeCell ref="B291:E291"/>
    <mergeCell ref="F291:G291"/>
    <mergeCell ref="J550:K550"/>
    <mergeCell ref="H511:I511"/>
    <mergeCell ref="J511:K511"/>
    <mergeCell ref="H508:I508"/>
    <mergeCell ref="H499:I499"/>
    <mergeCell ref="J458:K458"/>
    <mergeCell ref="H465:I465"/>
    <mergeCell ref="J498:K498"/>
    <mergeCell ref="J499:K499"/>
    <mergeCell ref="H500:I500"/>
    <mergeCell ref="J500:K500"/>
    <mergeCell ref="H488:I488"/>
    <mergeCell ref="H487:I487"/>
    <mergeCell ref="J487:K487"/>
    <mergeCell ref="H496:I496"/>
    <mergeCell ref="J497:K497"/>
    <mergeCell ref="H523:I523"/>
    <mergeCell ref="J488:K488"/>
    <mergeCell ref="B297:E297"/>
    <mergeCell ref="H466:I466"/>
    <mergeCell ref="F297:G297"/>
    <mergeCell ref="H299:I299"/>
    <mergeCell ref="B300:E300"/>
    <mergeCell ref="F300:G300"/>
    <mergeCell ref="J524:K524"/>
    <mergeCell ref="B527:F527"/>
    <mergeCell ref="H516:I516"/>
    <mergeCell ref="J516:K516"/>
    <mergeCell ref="H530:I530"/>
    <mergeCell ref="J530:K530"/>
    <mergeCell ref="J523:K523"/>
    <mergeCell ref="H527:I527"/>
    <mergeCell ref="J527:K527"/>
    <mergeCell ref="H525:I525"/>
    <mergeCell ref="J525:K525"/>
    <mergeCell ref="H526:I526"/>
    <mergeCell ref="J526:K526"/>
    <mergeCell ref="B529:E529"/>
    <mergeCell ref="F530:G530"/>
    <mergeCell ref="F529:G529"/>
    <mergeCell ref="H529:I529"/>
    <mergeCell ref="J529:K529"/>
    <mergeCell ref="B530:E530"/>
    <mergeCell ref="B516:F516"/>
    <mergeCell ref="B523:F523"/>
    <mergeCell ref="B524:F524"/>
    <mergeCell ref="B525:F525"/>
    <mergeCell ref="B526:F526"/>
    <mergeCell ref="A517:L517"/>
    <mergeCell ref="A518:L518"/>
    <mergeCell ref="A519:L519"/>
    <mergeCell ref="O159:V159"/>
    <mergeCell ref="O230:V230"/>
    <mergeCell ref="O265:U265"/>
    <mergeCell ref="O331:T336"/>
    <mergeCell ref="O513:U526"/>
    <mergeCell ref="O603:T608"/>
    <mergeCell ref="J509:K509"/>
    <mergeCell ref="H510:I510"/>
    <mergeCell ref="H503:I503"/>
    <mergeCell ref="J503:K503"/>
    <mergeCell ref="H505:I505"/>
    <mergeCell ref="J505:K505"/>
    <mergeCell ref="H494:I494"/>
    <mergeCell ref="J494:K494"/>
    <mergeCell ref="H506:I506"/>
    <mergeCell ref="H495:I495"/>
    <mergeCell ref="J495:K495"/>
    <mergeCell ref="J510:K510"/>
    <mergeCell ref="H502:I502"/>
    <mergeCell ref="J506:K506"/>
    <mergeCell ref="H507:I507"/>
    <mergeCell ref="J507:K507"/>
    <mergeCell ref="J449:K449"/>
    <mergeCell ref="J504:K504"/>
    <mergeCell ref="J251:K251"/>
    <mergeCell ref="H252:I252"/>
    <mergeCell ref="J252:K252"/>
    <mergeCell ref="J496:K496"/>
    <mergeCell ref="H286:I286"/>
    <mergeCell ref="J286:K286"/>
    <mergeCell ref="H497:I497"/>
    <mergeCell ref="H524:I524"/>
    <mergeCell ref="B175:E175"/>
    <mergeCell ref="B252:E252"/>
    <mergeCell ref="F252:G252"/>
    <mergeCell ref="F286:G286"/>
    <mergeCell ref="F289:G289"/>
    <mergeCell ref="H289:I289"/>
    <mergeCell ref="J289:K289"/>
    <mergeCell ref="H291:I291"/>
    <mergeCell ref="J291:K291"/>
    <mergeCell ref="F246:G246"/>
    <mergeCell ref="H246:I246"/>
    <mergeCell ref="J246:K246"/>
    <mergeCell ref="B244:E244"/>
    <mergeCell ref="F244:G244"/>
    <mergeCell ref="H244:I244"/>
    <mergeCell ref="J244:K244"/>
    <mergeCell ref="B245:E245"/>
    <mergeCell ref="F245:G245"/>
    <mergeCell ref="H245:I245"/>
    <mergeCell ref="J245:K245"/>
    <mergeCell ref="F241:G241"/>
    <mergeCell ref="H241:I241"/>
    <mergeCell ref="J241:K241"/>
    <mergeCell ref="B241:E241"/>
    <mergeCell ref="F177:G177"/>
    <mergeCell ref="H177:I177"/>
    <mergeCell ref="J176:K176"/>
    <mergeCell ref="J177:K177"/>
    <mergeCell ref="B181:E181"/>
    <mergeCell ref="F181:G181"/>
    <mergeCell ref="H181:I181"/>
    <mergeCell ref="J181:K181"/>
    <mergeCell ref="H292:I292"/>
    <mergeCell ref="J292:K292"/>
    <mergeCell ref="B293:E293"/>
    <mergeCell ref="F293:G293"/>
    <mergeCell ref="B279:E279"/>
    <mergeCell ref="F279:G279"/>
    <mergeCell ref="B290:E290"/>
    <mergeCell ref="F290:G290"/>
    <mergeCell ref="N239:O239"/>
    <mergeCell ref="N240:O240"/>
    <mergeCell ref="N242:O242"/>
    <mergeCell ref="N243:O243"/>
    <mergeCell ref="N244:O244"/>
    <mergeCell ref="N245:O245"/>
    <mergeCell ref="N246:O246"/>
    <mergeCell ref="N247:O247"/>
    <mergeCell ref="N248:O248"/>
    <mergeCell ref="H287:I287"/>
    <mergeCell ref="J287:K287"/>
    <mergeCell ref="H288:I288"/>
    <mergeCell ref="J288:K288"/>
    <mergeCell ref="J255:K255"/>
    <mergeCell ref="H247:I247"/>
    <mergeCell ref="O254:S259"/>
    <mergeCell ref="J248:K248"/>
    <mergeCell ref="B240:E240"/>
    <mergeCell ref="F240:G240"/>
    <mergeCell ref="H240:I240"/>
    <mergeCell ref="J240:K240"/>
    <mergeCell ref="B246:E246"/>
    <mergeCell ref="J250:K250"/>
    <mergeCell ref="J284:K284"/>
    <mergeCell ref="O423:T426"/>
    <mergeCell ref="O383:V383"/>
    <mergeCell ref="H279:I279"/>
    <mergeCell ref="J279:K279"/>
    <mergeCell ref="J299:K299"/>
    <mergeCell ref="O328:S328"/>
    <mergeCell ref="A330:L330"/>
    <mergeCell ref="F331:G331"/>
    <mergeCell ref="B331:C331"/>
    <mergeCell ref="D331:E331"/>
    <mergeCell ref="B305:E305"/>
    <mergeCell ref="F305:G305"/>
    <mergeCell ref="H305:I305"/>
    <mergeCell ref="J305:K305"/>
    <mergeCell ref="B306:E306"/>
    <mergeCell ref="F306:G306"/>
    <mergeCell ref="N249:O249"/>
    <mergeCell ref="H270:I270"/>
    <mergeCell ref="J270:K270"/>
    <mergeCell ref="A265:L265"/>
    <mergeCell ref="B266:E266"/>
    <mergeCell ref="B273:E273"/>
    <mergeCell ref="F273:G273"/>
    <mergeCell ref="H273:I273"/>
    <mergeCell ref="J273:K273"/>
    <mergeCell ref="B277:E277"/>
    <mergeCell ref="F277:G277"/>
    <mergeCell ref="H277:I277"/>
    <mergeCell ref="J277:K277"/>
    <mergeCell ref="B278:E278"/>
    <mergeCell ref="F278:G278"/>
    <mergeCell ref="H278:I278"/>
    <mergeCell ref="N234:O234"/>
    <mergeCell ref="J455:K455"/>
    <mergeCell ref="H484:I484"/>
    <mergeCell ref="J484:K484"/>
    <mergeCell ref="H485:I485"/>
    <mergeCell ref="J485:K485"/>
    <mergeCell ref="F209:L209"/>
    <mergeCell ref="A209:E209"/>
    <mergeCell ref="B234:E234"/>
    <mergeCell ref="F234:G234"/>
    <mergeCell ref="H234:I234"/>
    <mergeCell ref="H456:I456"/>
    <mergeCell ref="J456:K456"/>
    <mergeCell ref="H457:I457"/>
    <mergeCell ref="J457:K457"/>
    <mergeCell ref="J453:K453"/>
    <mergeCell ref="H447:I447"/>
    <mergeCell ref="J447:K447"/>
    <mergeCell ref="H448:I448"/>
    <mergeCell ref="J448:K448"/>
    <mergeCell ref="H449:I449"/>
    <mergeCell ref="J464:K464"/>
    <mergeCell ref="N250:O250"/>
    <mergeCell ref="N236:O236"/>
    <mergeCell ref="N237:O237"/>
    <mergeCell ref="N238:O238"/>
    <mergeCell ref="B250:E250"/>
    <mergeCell ref="F250:G250"/>
    <mergeCell ref="B269:E269"/>
    <mergeCell ref="F269:G269"/>
    <mergeCell ref="H269:I269"/>
    <mergeCell ref="J269:K269"/>
    <mergeCell ref="J437:K437"/>
    <mergeCell ref="H438:I438"/>
    <mergeCell ref="J438:K438"/>
    <mergeCell ref="H439:I439"/>
    <mergeCell ref="J439:K439"/>
    <mergeCell ref="H440:I440"/>
    <mergeCell ref="F324:G324"/>
    <mergeCell ref="H324:I324"/>
    <mergeCell ref="J324:K324"/>
    <mergeCell ref="D333:E333"/>
    <mergeCell ref="B334:C334"/>
    <mergeCell ref="D334:E334"/>
    <mergeCell ref="J297:K297"/>
    <mergeCell ref="H433:I433"/>
    <mergeCell ref="J433:K433"/>
    <mergeCell ref="B326:E326"/>
    <mergeCell ref="F326:G326"/>
    <mergeCell ref="H297:I297"/>
    <mergeCell ref="H323:I323"/>
    <mergeCell ref="J323:K323"/>
    <mergeCell ref="F334:G334"/>
    <mergeCell ref="B346:C346"/>
    <mergeCell ref="B298:E298"/>
    <mergeCell ref="F298:G298"/>
    <mergeCell ref="H298:I298"/>
    <mergeCell ref="J298:K298"/>
    <mergeCell ref="B299:E299"/>
    <mergeCell ref="F299:G299"/>
    <mergeCell ref="B301:E301"/>
    <mergeCell ref="F301:G301"/>
    <mergeCell ref="H301:I301"/>
    <mergeCell ref="J301:K301"/>
    <mergeCell ref="B146:I146"/>
    <mergeCell ref="B155:E155"/>
    <mergeCell ref="F155:G155"/>
    <mergeCell ref="H155:I155"/>
    <mergeCell ref="J155:K155"/>
    <mergeCell ref="H166:I166"/>
    <mergeCell ref="J146:K146"/>
    <mergeCell ref="B147:I147"/>
    <mergeCell ref="J147:K147"/>
    <mergeCell ref="B148:I148"/>
    <mergeCell ref="J148:K148"/>
    <mergeCell ref="A159:L159"/>
    <mergeCell ref="B160:E160"/>
    <mergeCell ref="B178:E178"/>
    <mergeCell ref="F178:G178"/>
    <mergeCell ref="H178:I178"/>
    <mergeCell ref="J178:K178"/>
    <mergeCell ref="B176:E176"/>
    <mergeCell ref="B163:E163"/>
    <mergeCell ref="F163:G163"/>
    <mergeCell ref="H163:I163"/>
    <mergeCell ref="H152:I152"/>
    <mergeCell ref="J152:K152"/>
    <mergeCell ref="B154:E154"/>
    <mergeCell ref="F154:G154"/>
    <mergeCell ref="H154:I154"/>
    <mergeCell ref="J154:K154"/>
    <mergeCell ref="F168:G168"/>
    <mergeCell ref="J165:K165"/>
    <mergeCell ref="J164:K164"/>
    <mergeCell ref="F175:G175"/>
    <mergeCell ref="H175:I175"/>
    <mergeCell ref="H156:I156"/>
    <mergeCell ref="J156:K156"/>
    <mergeCell ref="B157:E157"/>
    <mergeCell ref="F157:G157"/>
    <mergeCell ref="H157:I157"/>
    <mergeCell ref="J157:K157"/>
    <mergeCell ref="J163:K163"/>
    <mergeCell ref="B156:E156"/>
    <mergeCell ref="F156:G156"/>
    <mergeCell ref="B166:E166"/>
    <mergeCell ref="F166:G166"/>
    <mergeCell ref="B161:E161"/>
    <mergeCell ref="F161:G161"/>
    <mergeCell ref="H161:I161"/>
    <mergeCell ref="J161:K161"/>
    <mergeCell ref="A158:L158"/>
    <mergeCell ref="A149:L149"/>
    <mergeCell ref="A150:L150"/>
    <mergeCell ref="B151:E151"/>
    <mergeCell ref="H151:I151"/>
    <mergeCell ref="J151:K151"/>
    <mergeCell ref="F151:G151"/>
    <mergeCell ref="B153:E153"/>
    <mergeCell ref="F153:G153"/>
    <mergeCell ref="I1:L1"/>
    <mergeCell ref="A2:L2"/>
    <mergeCell ref="A3:L3"/>
    <mergeCell ref="A52:F52"/>
    <mergeCell ref="A80:L81"/>
    <mergeCell ref="B103:K103"/>
    <mergeCell ref="B101:K101"/>
    <mergeCell ref="B95:K95"/>
    <mergeCell ref="A40:L43"/>
    <mergeCell ref="B89:K89"/>
    <mergeCell ref="B91:K91"/>
    <mergeCell ref="B87:K87"/>
    <mergeCell ref="B93:K93"/>
    <mergeCell ref="B97:K97"/>
    <mergeCell ref="B99:K99"/>
    <mergeCell ref="H153:I153"/>
    <mergeCell ref="J153:K153"/>
    <mergeCell ref="B136:E136"/>
    <mergeCell ref="A138:L138"/>
    <mergeCell ref="A139:L139"/>
    <mergeCell ref="A141:L141"/>
    <mergeCell ref="B142:I142"/>
    <mergeCell ref="J142:K142"/>
    <mergeCell ref="B143:I143"/>
    <mergeCell ref="J143:K143"/>
    <mergeCell ref="B144:I144"/>
    <mergeCell ref="J144:K144"/>
    <mergeCell ref="B145:I145"/>
    <mergeCell ref="A140:L140"/>
    <mergeCell ref="B152:E152"/>
    <mergeCell ref="F152:G152"/>
    <mergeCell ref="J145:K145"/>
    <mergeCell ref="H167:I167"/>
    <mergeCell ref="J167:K167"/>
    <mergeCell ref="B164:E164"/>
    <mergeCell ref="F160:G160"/>
    <mergeCell ref="H180:I180"/>
    <mergeCell ref="J180:K180"/>
    <mergeCell ref="F200:G200"/>
    <mergeCell ref="H200:I200"/>
    <mergeCell ref="J200:K200"/>
    <mergeCell ref="B201:E201"/>
    <mergeCell ref="F201:G201"/>
    <mergeCell ref="H201:I201"/>
    <mergeCell ref="J199:K199"/>
    <mergeCell ref="A198:L198"/>
    <mergeCell ref="A185:E185"/>
    <mergeCell ref="F185:L185"/>
    <mergeCell ref="J201:K201"/>
    <mergeCell ref="A188:L188"/>
    <mergeCell ref="A184:L184"/>
    <mergeCell ref="F176:G176"/>
    <mergeCell ref="H176:I176"/>
    <mergeCell ref="B177:E177"/>
    <mergeCell ref="J166:K166"/>
    <mergeCell ref="J173:K173"/>
    <mergeCell ref="B179:E179"/>
    <mergeCell ref="F179:G179"/>
    <mergeCell ref="H179:I179"/>
    <mergeCell ref="J179:K179"/>
    <mergeCell ref="H168:I168"/>
    <mergeCell ref="J168:K168"/>
    <mergeCell ref="B180:E180"/>
    <mergeCell ref="F180:G180"/>
    <mergeCell ref="A182:L182"/>
    <mergeCell ref="B202:E202"/>
    <mergeCell ref="F202:G202"/>
    <mergeCell ref="H202:I202"/>
    <mergeCell ref="J202:K202"/>
    <mergeCell ref="B203:E203"/>
    <mergeCell ref="F203:G203"/>
    <mergeCell ref="H203:I203"/>
    <mergeCell ref="J203:K203"/>
    <mergeCell ref="B200:E200"/>
    <mergeCell ref="B235:E235"/>
    <mergeCell ref="F235:G235"/>
    <mergeCell ref="H235:I235"/>
    <mergeCell ref="J235:K235"/>
    <mergeCell ref="A208:L208"/>
    <mergeCell ref="A218:L218"/>
    <mergeCell ref="A207:L207"/>
    <mergeCell ref="A206:L206"/>
    <mergeCell ref="B233:E233"/>
    <mergeCell ref="F233:G233"/>
    <mergeCell ref="H233:I233"/>
    <mergeCell ref="B242:E242"/>
    <mergeCell ref="F242:G242"/>
    <mergeCell ref="H242:I242"/>
    <mergeCell ref="J242:K242"/>
    <mergeCell ref="J247:K247"/>
    <mergeCell ref="B248:E248"/>
    <mergeCell ref="F248:G248"/>
    <mergeCell ref="H248:I248"/>
    <mergeCell ref="B249:E249"/>
    <mergeCell ref="F249:G249"/>
    <mergeCell ref="H249:I249"/>
    <mergeCell ref="J249:K249"/>
    <mergeCell ref="B232:E232"/>
    <mergeCell ref="F232:G232"/>
    <mergeCell ref="H232:I232"/>
    <mergeCell ref="J232:K232"/>
    <mergeCell ref="B239:E239"/>
    <mergeCell ref="F239:G239"/>
    <mergeCell ref="H239:I239"/>
    <mergeCell ref="J239:K239"/>
    <mergeCell ref="B238:E238"/>
    <mergeCell ref="F238:G238"/>
    <mergeCell ref="H238:I238"/>
    <mergeCell ref="J238:K238"/>
    <mergeCell ref="B237:E237"/>
    <mergeCell ref="F237:G237"/>
    <mergeCell ref="H237:I237"/>
    <mergeCell ref="J237:K237"/>
    <mergeCell ref="B236:E236"/>
    <mergeCell ref="F236:G236"/>
    <mergeCell ref="H236:I236"/>
    <mergeCell ref="J236:K236"/>
    <mergeCell ref="H250:I250"/>
    <mergeCell ref="B247:E247"/>
    <mergeCell ref="A253:L253"/>
    <mergeCell ref="H261:I261"/>
    <mergeCell ref="J261:K261"/>
    <mergeCell ref="B262:E262"/>
    <mergeCell ref="F262:G262"/>
    <mergeCell ref="H262:I262"/>
    <mergeCell ref="J262:K262"/>
    <mergeCell ref="B263:E263"/>
    <mergeCell ref="F263:G263"/>
    <mergeCell ref="H263:I263"/>
    <mergeCell ref="J263:K263"/>
    <mergeCell ref="B256:E256"/>
    <mergeCell ref="F256:G256"/>
    <mergeCell ref="B254:E254"/>
    <mergeCell ref="F254:G254"/>
    <mergeCell ref="H254:I254"/>
    <mergeCell ref="J254:K254"/>
    <mergeCell ref="B255:E255"/>
    <mergeCell ref="F255:G255"/>
    <mergeCell ref="H255:I255"/>
    <mergeCell ref="B259:E259"/>
    <mergeCell ref="F259:G259"/>
    <mergeCell ref="J259:K259"/>
    <mergeCell ref="B260:E260"/>
    <mergeCell ref="F260:G260"/>
    <mergeCell ref="H260:I260"/>
    <mergeCell ref="H338:I338"/>
    <mergeCell ref="B335:C335"/>
    <mergeCell ref="J338:K338"/>
    <mergeCell ref="A329:L329"/>
    <mergeCell ref="B317:E317"/>
    <mergeCell ref="F317:G317"/>
    <mergeCell ref="H311:I311"/>
    <mergeCell ref="J311:K311"/>
    <mergeCell ref="B312:E312"/>
    <mergeCell ref="F312:G312"/>
    <mergeCell ref="H312:I312"/>
    <mergeCell ref="J312:K312"/>
    <mergeCell ref="H313:I313"/>
    <mergeCell ref="J313:K313"/>
    <mergeCell ref="B267:E267"/>
    <mergeCell ref="F267:G267"/>
    <mergeCell ref="H267:I267"/>
    <mergeCell ref="J267:K267"/>
    <mergeCell ref="B268:E268"/>
    <mergeCell ref="F268:G268"/>
    <mergeCell ref="H268:I268"/>
    <mergeCell ref="J268:K268"/>
    <mergeCell ref="H293:I293"/>
    <mergeCell ref="J293:K293"/>
    <mergeCell ref="B294:E294"/>
    <mergeCell ref="F294:G294"/>
    <mergeCell ref="H294:I294"/>
    <mergeCell ref="J294:K294"/>
    <mergeCell ref="B295:E295"/>
    <mergeCell ref="B292:E292"/>
    <mergeCell ref="F292:G292"/>
    <mergeCell ref="F314:G314"/>
    <mergeCell ref="F341:G341"/>
    <mergeCell ref="H341:I341"/>
    <mergeCell ref="J341:K341"/>
    <mergeCell ref="F337:G337"/>
    <mergeCell ref="H337:I337"/>
    <mergeCell ref="J337:K337"/>
    <mergeCell ref="F336:G336"/>
    <mergeCell ref="H336:I336"/>
    <mergeCell ref="J336:K336"/>
    <mergeCell ref="F335:G335"/>
    <mergeCell ref="H335:I335"/>
    <mergeCell ref="J335:K335"/>
    <mergeCell ref="J278:K278"/>
    <mergeCell ref="B275:E275"/>
    <mergeCell ref="F275:G275"/>
    <mergeCell ref="H275:I275"/>
    <mergeCell ref="J275:K275"/>
    <mergeCell ref="B276:E276"/>
    <mergeCell ref="F276:G276"/>
    <mergeCell ref="H276:I276"/>
    <mergeCell ref="J276:K276"/>
    <mergeCell ref="B280:E280"/>
    <mergeCell ref="F280:G280"/>
    <mergeCell ref="H280:I280"/>
    <mergeCell ref="J280:K280"/>
    <mergeCell ref="J340:K340"/>
    <mergeCell ref="F339:G339"/>
    <mergeCell ref="H339:I339"/>
    <mergeCell ref="J339:K339"/>
    <mergeCell ref="B325:E325"/>
    <mergeCell ref="F325:G325"/>
    <mergeCell ref="H325:I325"/>
    <mergeCell ref="J334:K334"/>
    <mergeCell ref="F333:G333"/>
    <mergeCell ref="J342:K342"/>
    <mergeCell ref="F343:G343"/>
    <mergeCell ref="H343:I343"/>
    <mergeCell ref="J343:K343"/>
    <mergeCell ref="B347:C347"/>
    <mergeCell ref="D347:E347"/>
    <mergeCell ref="D332:E332"/>
    <mergeCell ref="F352:G352"/>
    <mergeCell ref="H352:I352"/>
    <mergeCell ref="J352:K352"/>
    <mergeCell ref="F353:G353"/>
    <mergeCell ref="H353:I353"/>
    <mergeCell ref="J353:K353"/>
    <mergeCell ref="F350:G350"/>
    <mergeCell ref="H350:I350"/>
    <mergeCell ref="J350:K350"/>
    <mergeCell ref="F351:G351"/>
    <mergeCell ref="H351:I351"/>
    <mergeCell ref="J351:K351"/>
    <mergeCell ref="F348:G348"/>
    <mergeCell ref="H348:I348"/>
    <mergeCell ref="J348:K348"/>
    <mergeCell ref="F349:G349"/>
    <mergeCell ref="H349:I349"/>
    <mergeCell ref="J349:K349"/>
    <mergeCell ref="F346:G346"/>
    <mergeCell ref="H346:I346"/>
    <mergeCell ref="J346:K346"/>
    <mergeCell ref="B344:C344"/>
    <mergeCell ref="F344:G344"/>
    <mergeCell ref="D346:E346"/>
    <mergeCell ref="F347:G347"/>
    <mergeCell ref="H347:I347"/>
    <mergeCell ref="J347:K347"/>
    <mergeCell ref="B359:C359"/>
    <mergeCell ref="B361:C361"/>
    <mergeCell ref="D361:E361"/>
    <mergeCell ref="B362:C362"/>
    <mergeCell ref="D362:E362"/>
    <mergeCell ref="B363:C363"/>
    <mergeCell ref="D363:E363"/>
    <mergeCell ref="B364:C364"/>
    <mergeCell ref="D364:E364"/>
    <mergeCell ref="F364:G364"/>
    <mergeCell ref="H364:I364"/>
    <mergeCell ref="J364:K364"/>
    <mergeCell ref="F358:G358"/>
    <mergeCell ref="H358:I358"/>
    <mergeCell ref="J358:K358"/>
    <mergeCell ref="F359:G359"/>
    <mergeCell ref="H359:I359"/>
    <mergeCell ref="J359:K359"/>
    <mergeCell ref="F356:G356"/>
    <mergeCell ref="H356:I356"/>
    <mergeCell ref="J356:K356"/>
    <mergeCell ref="F357:G357"/>
    <mergeCell ref="H357:I357"/>
    <mergeCell ref="J357:K357"/>
    <mergeCell ref="F354:G354"/>
    <mergeCell ref="H354:I354"/>
    <mergeCell ref="J354:K354"/>
    <mergeCell ref="F355:G355"/>
    <mergeCell ref="F371:G371"/>
    <mergeCell ref="H371:I371"/>
    <mergeCell ref="J371:K371"/>
    <mergeCell ref="F368:G368"/>
    <mergeCell ref="H368:I368"/>
    <mergeCell ref="J368:K368"/>
    <mergeCell ref="F369:G369"/>
    <mergeCell ref="H369:I369"/>
    <mergeCell ref="J369:K369"/>
    <mergeCell ref="F366:G366"/>
    <mergeCell ref="H366:I366"/>
    <mergeCell ref="J366:K366"/>
    <mergeCell ref="F367:G367"/>
    <mergeCell ref="H367:I367"/>
    <mergeCell ref="J367:K367"/>
    <mergeCell ref="H344:I344"/>
    <mergeCell ref="J344:K344"/>
    <mergeCell ref="F345:G345"/>
    <mergeCell ref="H345:I345"/>
    <mergeCell ref="J345:K345"/>
    <mergeCell ref="H355:I355"/>
    <mergeCell ref="J355:K355"/>
    <mergeCell ref="F365:G365"/>
    <mergeCell ref="H365:I365"/>
    <mergeCell ref="J365:K365"/>
    <mergeCell ref="H374:I374"/>
    <mergeCell ref="J374:K374"/>
    <mergeCell ref="F372:G372"/>
    <mergeCell ref="H372:I372"/>
    <mergeCell ref="J372:K372"/>
    <mergeCell ref="F373:G373"/>
    <mergeCell ref="H373:I373"/>
    <mergeCell ref="J373:K373"/>
    <mergeCell ref="B374:C374"/>
    <mergeCell ref="D374:E374"/>
    <mergeCell ref="H382:I382"/>
    <mergeCell ref="J382:K382"/>
    <mergeCell ref="H380:I380"/>
    <mergeCell ref="J380:K380"/>
    <mergeCell ref="H381:I381"/>
    <mergeCell ref="J381:K381"/>
    <mergeCell ref="H378:I378"/>
    <mergeCell ref="J378:K378"/>
    <mergeCell ref="H379:I379"/>
    <mergeCell ref="J379:K379"/>
    <mergeCell ref="A375:L375"/>
    <mergeCell ref="G378:G382"/>
    <mergeCell ref="A376:L376"/>
    <mergeCell ref="H377:I377"/>
    <mergeCell ref="J377:K377"/>
    <mergeCell ref="F374:G374"/>
    <mergeCell ref="F370:G370"/>
    <mergeCell ref="H370:I370"/>
    <mergeCell ref="J370:K370"/>
    <mergeCell ref="B393:E393"/>
    <mergeCell ref="F393:G393"/>
    <mergeCell ref="H393:I393"/>
    <mergeCell ref="J393:K393"/>
    <mergeCell ref="H385:I385"/>
    <mergeCell ref="J385:K385"/>
    <mergeCell ref="B386:E386"/>
    <mergeCell ref="F386:G386"/>
    <mergeCell ref="H386:I386"/>
    <mergeCell ref="J386:K386"/>
    <mergeCell ref="B384:E384"/>
    <mergeCell ref="F384:G384"/>
    <mergeCell ref="H384:I384"/>
    <mergeCell ref="J384:K384"/>
    <mergeCell ref="A383:L383"/>
    <mergeCell ref="B380:F380"/>
    <mergeCell ref="B381:F381"/>
    <mergeCell ref="B382:F382"/>
    <mergeCell ref="B390:E390"/>
    <mergeCell ref="F390:G390"/>
    <mergeCell ref="H390:I390"/>
    <mergeCell ref="J390:K390"/>
    <mergeCell ref="B387:E387"/>
    <mergeCell ref="F387:G387"/>
    <mergeCell ref="B388:E388"/>
    <mergeCell ref="F388:G388"/>
    <mergeCell ref="J388:K388"/>
    <mergeCell ref="B385:E385"/>
    <mergeCell ref="J465:K465"/>
    <mergeCell ref="J462:K462"/>
    <mergeCell ref="H463:I463"/>
    <mergeCell ref="J463:K463"/>
    <mergeCell ref="H460:I460"/>
    <mergeCell ref="J460:K460"/>
    <mergeCell ref="H391:I391"/>
    <mergeCell ref="J391:K391"/>
    <mergeCell ref="B389:E389"/>
    <mergeCell ref="F389:G389"/>
    <mergeCell ref="H389:I389"/>
    <mergeCell ref="J389:K389"/>
    <mergeCell ref="B396:E396"/>
    <mergeCell ref="F396:G396"/>
    <mergeCell ref="H396:I396"/>
    <mergeCell ref="J396:K396"/>
    <mergeCell ref="B397:E397"/>
    <mergeCell ref="F397:G397"/>
    <mergeCell ref="H397:I397"/>
    <mergeCell ref="J397:K397"/>
    <mergeCell ref="B394:E394"/>
    <mergeCell ref="F394:G394"/>
    <mergeCell ref="H394:I394"/>
    <mergeCell ref="J394:K394"/>
    <mergeCell ref="B395:E395"/>
    <mergeCell ref="F395:G395"/>
    <mergeCell ref="H395:I395"/>
    <mergeCell ref="J395:K395"/>
    <mergeCell ref="B392:E392"/>
    <mergeCell ref="F392:G392"/>
    <mergeCell ref="H392:I392"/>
    <mergeCell ref="J392:K392"/>
    <mergeCell ref="J427:K427"/>
    <mergeCell ref="J428:K428"/>
    <mergeCell ref="H425:I425"/>
    <mergeCell ref="J425:K425"/>
    <mergeCell ref="H424:I424"/>
    <mergeCell ref="J424:K424"/>
    <mergeCell ref="H429:I429"/>
    <mergeCell ref="J429:K429"/>
    <mergeCell ref="H430:I430"/>
    <mergeCell ref="J430:K430"/>
    <mergeCell ref="B447:F447"/>
    <mergeCell ref="B448:F448"/>
    <mergeCell ref="B449:F449"/>
    <mergeCell ref="B452:F452"/>
    <mergeCell ref="B453:F453"/>
    <mergeCell ref="B454:F454"/>
    <mergeCell ref="D440:F440"/>
    <mergeCell ref="D441:F441"/>
    <mergeCell ref="J440:K440"/>
    <mergeCell ref="H441:I441"/>
    <mergeCell ref="J441:K441"/>
    <mergeCell ref="D437:F437"/>
    <mergeCell ref="D438:F438"/>
    <mergeCell ref="B439:F439"/>
    <mergeCell ref="H446:I446"/>
    <mergeCell ref="J446:K446"/>
    <mergeCell ref="D442:F442"/>
    <mergeCell ref="D443:F443"/>
    <mergeCell ref="D444:F444"/>
    <mergeCell ref="B445:F445"/>
    <mergeCell ref="B446:F446"/>
    <mergeCell ref="H437:I437"/>
    <mergeCell ref="H402:I402"/>
    <mergeCell ref="J402:K402"/>
    <mergeCell ref="B399:E399"/>
    <mergeCell ref="F399:G399"/>
    <mergeCell ref="H399:I399"/>
    <mergeCell ref="J399:K399"/>
    <mergeCell ref="B400:E400"/>
    <mergeCell ref="F400:G400"/>
    <mergeCell ref="H400:I400"/>
    <mergeCell ref="J400:K400"/>
    <mergeCell ref="B484:F484"/>
    <mergeCell ref="B485:F485"/>
    <mergeCell ref="B486:F486"/>
    <mergeCell ref="B487:F487"/>
    <mergeCell ref="H458:I458"/>
    <mergeCell ref="H459:I459"/>
    <mergeCell ref="J459:K459"/>
    <mergeCell ref="B458:F458"/>
    <mergeCell ref="B459:F459"/>
    <mergeCell ref="B460:F460"/>
    <mergeCell ref="B461:F461"/>
    <mergeCell ref="B462:F462"/>
    <mergeCell ref="B463:F463"/>
    <mergeCell ref="H464:I464"/>
    <mergeCell ref="H461:I461"/>
    <mergeCell ref="J461:K461"/>
    <mergeCell ref="H462:I462"/>
    <mergeCell ref="H432:I432"/>
    <mergeCell ref="J432:K432"/>
    <mergeCell ref="H452:I452"/>
    <mergeCell ref="J452:K452"/>
    <mergeCell ref="H453:I453"/>
    <mergeCell ref="H428:I428"/>
    <mergeCell ref="H434:I434"/>
    <mergeCell ref="J434:K434"/>
    <mergeCell ref="H486:I486"/>
    <mergeCell ref="J486:K486"/>
    <mergeCell ref="A451:L451"/>
    <mergeCell ref="H454:I454"/>
    <mergeCell ref="J454:K454"/>
    <mergeCell ref="H455:I455"/>
    <mergeCell ref="H513:I513"/>
    <mergeCell ref="J513:K513"/>
    <mergeCell ref="H514:I514"/>
    <mergeCell ref="J514:K514"/>
    <mergeCell ref="B495:F495"/>
    <mergeCell ref="B496:F496"/>
    <mergeCell ref="B497:F497"/>
    <mergeCell ref="B498:F498"/>
    <mergeCell ref="B499:F499"/>
    <mergeCell ref="B500:F500"/>
    <mergeCell ref="B501:F501"/>
    <mergeCell ref="A468:L468"/>
    <mergeCell ref="B493:F493"/>
    <mergeCell ref="B494:F494"/>
    <mergeCell ref="H442:I442"/>
    <mergeCell ref="J442:K442"/>
    <mergeCell ref="H443:I443"/>
    <mergeCell ref="J443:K443"/>
    <mergeCell ref="H444:I444"/>
    <mergeCell ref="J444:K444"/>
    <mergeCell ref="H445:I445"/>
    <mergeCell ref="J445:K445"/>
    <mergeCell ref="B488:F488"/>
    <mergeCell ref="A481:L481"/>
    <mergeCell ref="B502:F502"/>
    <mergeCell ref="B503:F503"/>
    <mergeCell ref="B455:F455"/>
    <mergeCell ref="B456:F456"/>
    <mergeCell ref="B457:F457"/>
    <mergeCell ref="B464:F464"/>
    <mergeCell ref="B465:F465"/>
    <mergeCell ref="H482:I482"/>
    <mergeCell ref="J482:K482"/>
    <mergeCell ref="H483:I483"/>
    <mergeCell ref="J483:K483"/>
    <mergeCell ref="B466:F466"/>
    <mergeCell ref="B467:F467"/>
    <mergeCell ref="B482:F482"/>
    <mergeCell ref="B483:F483"/>
    <mergeCell ref="H489:I489"/>
    <mergeCell ref="J489:K489"/>
    <mergeCell ref="H491:I491"/>
    <mergeCell ref="J491:K491"/>
    <mergeCell ref="H492:I492"/>
    <mergeCell ref="J492:K492"/>
    <mergeCell ref="H490:I490"/>
    <mergeCell ref="J490:K490"/>
    <mergeCell ref="B490:F490"/>
    <mergeCell ref="B491:F491"/>
    <mergeCell ref="B492:F492"/>
    <mergeCell ref="J466:K466"/>
    <mergeCell ref="H467:I467"/>
    <mergeCell ref="J467:K467"/>
    <mergeCell ref="A469:L469"/>
    <mergeCell ref="B489:F489"/>
    <mergeCell ref="H515:I515"/>
    <mergeCell ref="J515:K515"/>
    <mergeCell ref="H512:I512"/>
    <mergeCell ref="J512:K512"/>
    <mergeCell ref="J493:K493"/>
    <mergeCell ref="H493:I493"/>
    <mergeCell ref="H498:I498"/>
    <mergeCell ref="J508:K508"/>
    <mergeCell ref="H509:I509"/>
    <mergeCell ref="H501:I501"/>
    <mergeCell ref="J501:K501"/>
    <mergeCell ref="J502:K502"/>
    <mergeCell ref="H504:I504"/>
    <mergeCell ref="B504:F504"/>
    <mergeCell ref="B505:F505"/>
    <mergeCell ref="B506:F506"/>
    <mergeCell ref="B507:F507"/>
    <mergeCell ref="B508:F508"/>
    <mergeCell ref="B509:F509"/>
    <mergeCell ref="B510:F510"/>
    <mergeCell ref="B511:F511"/>
    <mergeCell ref="B512:F512"/>
    <mergeCell ref="B513:F513"/>
    <mergeCell ref="B514:F514"/>
    <mergeCell ref="B515:F515"/>
    <mergeCell ref="F542:G542"/>
    <mergeCell ref="H542:I542"/>
    <mergeCell ref="J542:K542"/>
    <mergeCell ref="F543:G543"/>
    <mergeCell ref="H543:I543"/>
    <mergeCell ref="J543:K543"/>
    <mergeCell ref="F547:G547"/>
    <mergeCell ref="H547:I547"/>
    <mergeCell ref="J547:K547"/>
    <mergeCell ref="F544:G544"/>
    <mergeCell ref="H544:I544"/>
    <mergeCell ref="J544:K544"/>
    <mergeCell ref="F545:G545"/>
    <mergeCell ref="F541:G541"/>
    <mergeCell ref="H541:I541"/>
    <mergeCell ref="J541:K541"/>
    <mergeCell ref="F548:G548"/>
    <mergeCell ref="H545:I545"/>
    <mergeCell ref="J545:K545"/>
    <mergeCell ref="B566:E566"/>
    <mergeCell ref="F566:G566"/>
    <mergeCell ref="B567:E567"/>
    <mergeCell ref="F567:G567"/>
    <mergeCell ref="B568:E568"/>
    <mergeCell ref="H556:I556"/>
    <mergeCell ref="J556:K556"/>
    <mergeCell ref="H555:I555"/>
    <mergeCell ref="J555:K555"/>
    <mergeCell ref="A528:L528"/>
    <mergeCell ref="J557:K557"/>
    <mergeCell ref="J558:K558"/>
    <mergeCell ref="J559:K559"/>
    <mergeCell ref="J560:K560"/>
    <mergeCell ref="J561:K561"/>
    <mergeCell ref="F559:G559"/>
    <mergeCell ref="H559:I559"/>
    <mergeCell ref="F560:G560"/>
    <mergeCell ref="H560:I560"/>
    <mergeCell ref="H557:I557"/>
    <mergeCell ref="J551:K551"/>
    <mergeCell ref="H552:I552"/>
    <mergeCell ref="J552:K552"/>
    <mergeCell ref="H553:I553"/>
    <mergeCell ref="J553:K553"/>
    <mergeCell ref="F554:G554"/>
    <mergeCell ref="H554:I554"/>
    <mergeCell ref="J554:K554"/>
    <mergeCell ref="F551:G551"/>
    <mergeCell ref="H548:I548"/>
    <mergeCell ref="J548:K548"/>
    <mergeCell ref="F539:G539"/>
    <mergeCell ref="F549:G549"/>
    <mergeCell ref="H549:I549"/>
    <mergeCell ref="J549:K549"/>
    <mergeCell ref="F550:G550"/>
    <mergeCell ref="H550:I550"/>
    <mergeCell ref="B534:E534"/>
    <mergeCell ref="B535:E535"/>
    <mergeCell ref="J597:K597"/>
    <mergeCell ref="H551:I551"/>
    <mergeCell ref="J584:K584"/>
    <mergeCell ref="H583:I583"/>
    <mergeCell ref="H584:I584"/>
    <mergeCell ref="J574:K574"/>
    <mergeCell ref="H572:I572"/>
    <mergeCell ref="J576:K576"/>
    <mergeCell ref="H558:I558"/>
    <mergeCell ref="H566:I566"/>
    <mergeCell ref="H567:I567"/>
    <mergeCell ref="H565:I565"/>
    <mergeCell ref="H563:I563"/>
    <mergeCell ref="H586:I586"/>
    <mergeCell ref="J586:K586"/>
    <mergeCell ref="J573:K573"/>
    <mergeCell ref="H575:I575"/>
    <mergeCell ref="H576:I576"/>
    <mergeCell ref="J563:K563"/>
    <mergeCell ref="H571:I571"/>
    <mergeCell ref="J571:K571"/>
    <mergeCell ref="H569:I569"/>
    <mergeCell ref="J580:K580"/>
    <mergeCell ref="H577:I577"/>
    <mergeCell ref="H579:I579"/>
    <mergeCell ref="J567:K567"/>
    <mergeCell ref="H568:I568"/>
    <mergeCell ref="J568:K568"/>
    <mergeCell ref="H608:I608"/>
    <mergeCell ref="J585:K585"/>
    <mergeCell ref="J582:K582"/>
    <mergeCell ref="J583:K583"/>
    <mergeCell ref="H585:I585"/>
    <mergeCell ref="H619:I619"/>
    <mergeCell ref="J619:K619"/>
    <mergeCell ref="H615:I615"/>
    <mergeCell ref="H616:I616"/>
    <mergeCell ref="H598:I598"/>
    <mergeCell ref="J598:K598"/>
    <mergeCell ref="H599:I599"/>
    <mergeCell ref="J599:K599"/>
    <mergeCell ref="H600:I600"/>
    <mergeCell ref="J600:K600"/>
    <mergeCell ref="H603:I603"/>
    <mergeCell ref="J603:K603"/>
    <mergeCell ref="H580:I580"/>
    <mergeCell ref="H581:I581"/>
    <mergeCell ref="H617:I617"/>
    <mergeCell ref="J617:K617"/>
    <mergeCell ref="H613:I613"/>
    <mergeCell ref="J613:K613"/>
    <mergeCell ref="H587:I587"/>
    <mergeCell ref="H588:I588"/>
    <mergeCell ref="H589:I589"/>
    <mergeCell ref="J587:K587"/>
    <mergeCell ref="J588:K588"/>
    <mergeCell ref="J608:K608"/>
    <mergeCell ref="F599:G599"/>
    <mergeCell ref="B600:E600"/>
    <mergeCell ref="F600:G600"/>
    <mergeCell ref="B601:E601"/>
    <mergeCell ref="B603:E603"/>
    <mergeCell ref="F603:G603"/>
    <mergeCell ref="B604:E604"/>
    <mergeCell ref="F604:G604"/>
    <mergeCell ref="A595:L595"/>
    <mergeCell ref="J589:K589"/>
    <mergeCell ref="J596:K596"/>
    <mergeCell ref="J602:K602"/>
    <mergeCell ref="H597:I597"/>
    <mergeCell ref="H624:I624"/>
    <mergeCell ref="J624:K624"/>
    <mergeCell ref="J579:K579"/>
    <mergeCell ref="J581:K581"/>
    <mergeCell ref="H604:I604"/>
    <mergeCell ref="J604:K604"/>
    <mergeCell ref="H605:I605"/>
    <mergeCell ref="J605:K605"/>
    <mergeCell ref="H607:I607"/>
    <mergeCell ref="J607:K607"/>
    <mergeCell ref="H582:I582"/>
    <mergeCell ref="J590:K590"/>
    <mergeCell ref="F601:G601"/>
    <mergeCell ref="H601:I601"/>
    <mergeCell ref="J601:K601"/>
    <mergeCell ref="F608:G608"/>
    <mergeCell ref="B579:E579"/>
    <mergeCell ref="F579:G579"/>
    <mergeCell ref="B580:E580"/>
    <mergeCell ref="B668:E668"/>
    <mergeCell ref="B588:E588"/>
    <mergeCell ref="F588:G588"/>
    <mergeCell ref="B589:E589"/>
    <mergeCell ref="F589:G589"/>
    <mergeCell ref="B590:E590"/>
    <mergeCell ref="F590:G590"/>
    <mergeCell ref="B596:E596"/>
    <mergeCell ref="F596:G596"/>
    <mergeCell ref="H596:I596"/>
    <mergeCell ref="H590:I590"/>
    <mergeCell ref="H620:I620"/>
    <mergeCell ref="J611:K611"/>
    <mergeCell ref="J610:K610"/>
    <mergeCell ref="J609:K609"/>
    <mergeCell ref="B606:E606"/>
    <mergeCell ref="F606:G606"/>
    <mergeCell ref="B607:E607"/>
    <mergeCell ref="F607:G607"/>
    <mergeCell ref="B602:E602"/>
    <mergeCell ref="F602:G602"/>
    <mergeCell ref="H602:I602"/>
    <mergeCell ref="J614:K614"/>
    <mergeCell ref="H612:I612"/>
    <mergeCell ref="J612:K612"/>
    <mergeCell ref="H618:I618"/>
    <mergeCell ref="J618:K618"/>
    <mergeCell ref="H668:I668"/>
    <mergeCell ref="J668:K668"/>
    <mergeCell ref="B598:E598"/>
    <mergeCell ref="F598:G598"/>
    <mergeCell ref="B599:E599"/>
    <mergeCell ref="O827:U828"/>
    <mergeCell ref="J678:K678"/>
    <mergeCell ref="B678:E678"/>
    <mergeCell ref="B690:E690"/>
    <mergeCell ref="F690:G690"/>
    <mergeCell ref="H690:I690"/>
    <mergeCell ref="J690:K690"/>
    <mergeCell ref="B691:E691"/>
    <mergeCell ref="F691:G691"/>
    <mergeCell ref="H691:I691"/>
    <mergeCell ref="J691:K691"/>
    <mergeCell ref="H688:I688"/>
    <mergeCell ref="J688:K688"/>
    <mergeCell ref="B689:E689"/>
    <mergeCell ref="F689:G689"/>
    <mergeCell ref="H689:I689"/>
    <mergeCell ref="J689:K689"/>
    <mergeCell ref="B695:E695"/>
    <mergeCell ref="F695:G695"/>
    <mergeCell ref="H695:I695"/>
    <mergeCell ref="J695:K695"/>
    <mergeCell ref="B696:E696"/>
    <mergeCell ref="F685:G685"/>
    <mergeCell ref="H685:I685"/>
    <mergeCell ref="J685:K685"/>
    <mergeCell ref="H678:I678"/>
    <mergeCell ref="B694:E694"/>
    <mergeCell ref="F694:G694"/>
    <mergeCell ref="H694:I694"/>
    <mergeCell ref="J694:K694"/>
    <mergeCell ref="B692:E692"/>
    <mergeCell ref="F692:G692"/>
    <mergeCell ref="H696:I696"/>
    <mergeCell ref="J696:K696"/>
    <mergeCell ref="F696:G696"/>
    <mergeCell ref="J626:K626"/>
    <mergeCell ref="J649:K649"/>
    <mergeCell ref="H611:I611"/>
    <mergeCell ref="J622:K622"/>
    <mergeCell ref="J623:K623"/>
    <mergeCell ref="H614:I614"/>
    <mergeCell ref="F684:G684"/>
    <mergeCell ref="B685:E685"/>
    <mergeCell ref="H671:I671"/>
    <mergeCell ref="J671:K671"/>
    <mergeCell ref="H672:I672"/>
    <mergeCell ref="J672:K672"/>
    <mergeCell ref="H664:I664"/>
    <mergeCell ref="H670:I670"/>
    <mergeCell ref="H677:I677"/>
    <mergeCell ref="J677:K677"/>
    <mergeCell ref="B669:E669"/>
    <mergeCell ref="F669:G669"/>
    <mergeCell ref="B670:E670"/>
    <mergeCell ref="F670:G670"/>
    <mergeCell ref="B671:E671"/>
    <mergeCell ref="F671:G671"/>
    <mergeCell ref="B672:E672"/>
    <mergeCell ref="F672:G672"/>
    <mergeCell ref="B673:E673"/>
    <mergeCell ref="F673:G673"/>
    <mergeCell ref="B674:E674"/>
    <mergeCell ref="F674:G674"/>
    <mergeCell ref="B663:L663"/>
    <mergeCell ref="B106:J106"/>
    <mergeCell ref="B107:J107"/>
    <mergeCell ref="H480:I480"/>
    <mergeCell ref="J470:K470"/>
    <mergeCell ref="J471:K471"/>
    <mergeCell ref="J472:K472"/>
    <mergeCell ref="J473:K473"/>
    <mergeCell ref="J474:K474"/>
    <mergeCell ref="J475:K475"/>
    <mergeCell ref="J476:K476"/>
    <mergeCell ref="J477:K477"/>
    <mergeCell ref="J478:K478"/>
    <mergeCell ref="J479:K479"/>
    <mergeCell ref="J480:K480"/>
    <mergeCell ref="H470:I470"/>
    <mergeCell ref="H471:I471"/>
    <mergeCell ref="H472:I472"/>
    <mergeCell ref="H473:I473"/>
    <mergeCell ref="H474:I474"/>
    <mergeCell ref="H475:I475"/>
    <mergeCell ref="H476:I476"/>
    <mergeCell ref="H477:I477"/>
    <mergeCell ref="H478:I478"/>
    <mergeCell ref="H479:I479"/>
    <mergeCell ref="B470:F470"/>
    <mergeCell ref="B471:F471"/>
    <mergeCell ref="B472:F472"/>
    <mergeCell ref="B473:F473"/>
    <mergeCell ref="B474:F474"/>
    <mergeCell ref="B475:F475"/>
    <mergeCell ref="B476:F476"/>
    <mergeCell ref="B477:F477"/>
    <mergeCell ref="J669:K669"/>
    <mergeCell ref="H621:I621"/>
    <mergeCell ref="H622:I622"/>
    <mergeCell ref="H623:I623"/>
    <mergeCell ref="B321:E321"/>
    <mergeCell ref="F321:G321"/>
    <mergeCell ref="H321:I321"/>
    <mergeCell ref="J321:K321"/>
    <mergeCell ref="A591:L591"/>
    <mergeCell ref="A592:L592"/>
    <mergeCell ref="A593:L593"/>
    <mergeCell ref="A594:L594"/>
    <mergeCell ref="A657:L657"/>
    <mergeCell ref="A658:L658"/>
    <mergeCell ref="A660:L660"/>
    <mergeCell ref="A661:L661"/>
    <mergeCell ref="A662:L662"/>
    <mergeCell ref="A404:L404"/>
    <mergeCell ref="B478:F478"/>
    <mergeCell ref="B479:F479"/>
    <mergeCell ref="B480:F480"/>
    <mergeCell ref="B605:E605"/>
    <mergeCell ref="F605:G605"/>
    <mergeCell ref="J620:K620"/>
    <mergeCell ref="J621:K621"/>
    <mergeCell ref="H628:I628"/>
    <mergeCell ref="J628:K628"/>
    <mergeCell ref="J625:K625"/>
    <mergeCell ref="H626:I626"/>
    <mergeCell ref="J664:K664"/>
    <mergeCell ref="H666:I666"/>
    <mergeCell ref="J666:K666"/>
    <mergeCell ref="A727:L727"/>
    <mergeCell ref="A876:L876"/>
    <mergeCell ref="A875:L875"/>
    <mergeCell ref="A521:L521"/>
    <mergeCell ref="A794:L794"/>
    <mergeCell ref="A320:L320"/>
    <mergeCell ref="A723:L723"/>
    <mergeCell ref="A724:L724"/>
    <mergeCell ref="A725:L725"/>
    <mergeCell ref="A726:L726"/>
    <mergeCell ref="B795:E795"/>
    <mergeCell ref="F795:G795"/>
    <mergeCell ref="H795:I795"/>
    <mergeCell ref="J795:K795"/>
    <mergeCell ref="A793:L793"/>
    <mergeCell ref="A855:L855"/>
    <mergeCell ref="B857:E857"/>
    <mergeCell ref="F857:G857"/>
    <mergeCell ref="H857:I857"/>
    <mergeCell ref="J857:K857"/>
    <mergeCell ref="A520:L520"/>
    <mergeCell ref="B522:F522"/>
    <mergeCell ref="H522:I522"/>
    <mergeCell ref="J522:K522"/>
    <mergeCell ref="B675:E675"/>
    <mergeCell ref="B597:E597"/>
    <mergeCell ref="F597:G597"/>
    <mergeCell ref="H606:I606"/>
    <mergeCell ref="H625:I625"/>
    <mergeCell ref="J616:K616"/>
    <mergeCell ref="J615:K615"/>
    <mergeCell ref="H669:I669"/>
  </mergeCells>
  <printOptions horizontalCentered="1"/>
  <pageMargins left="0.70866141732283472" right="0.59055118110236227" top="0.55118110236220474" bottom="0.55118110236220474" header="0" footer="0"/>
  <pageSetup paperSize="9" scale="48" fitToHeight="0" orientation="portrait" r:id="rId1"/>
  <headerFooter differentFirst="1">
    <oddHeader>&amp;R&amp;P</oddHeader>
  </headerFooter>
  <rowBreaks count="14" manualBreakCount="14">
    <brk id="79" max="16383" man="1"/>
    <brk id="137" max="11" man="1"/>
    <brk id="197" max="11" man="1"/>
    <brk id="253" max="11" man="1"/>
    <brk id="319" max="11" man="1"/>
    <brk id="382" max="11" man="1"/>
    <brk id="450" max="11" man="1"/>
    <brk id="520" max="11" man="1"/>
    <brk id="594" max="11" man="1"/>
    <brk id="662" max="11" man="1"/>
    <brk id="726" max="11" man="1"/>
    <brk id="793" max="11" man="1"/>
    <brk id="855" max="11" man="1"/>
    <brk id="919" max="11" man="1"/>
  </rowBreaks>
  <colBreaks count="1" manualBreakCount="1">
    <brk id="14" max="1048575" man="1"/>
  </colBreaks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Word.Picture.8" shapeId="1025" r:id="rId4"/>
      </mc:Fallback>
    </mc:AlternateContent>
    <mc:AlternateContent xmlns:mc="http://schemas.openxmlformats.org/markup-compatibility/2006">
      <mc:Choice Requires="x14">
        <oleObject progId="Word.Picture.8" shapeId="1028" r:id="rId6">
          <objectPr defaultSize="0" autoPict="0" r:id="rId5">
            <anchor>
              <from>
                <xdr:col>3</xdr:col>
                <xdr:colOff>295275</xdr:colOff>
                <xdr:row>2</xdr:row>
                <xdr:rowOff>9525</xdr:rowOff>
              </from>
              <to>
                <xdr:col>6</xdr:col>
                <xdr:colOff>676275</xdr:colOff>
                <xdr:row>14</xdr:row>
                <xdr:rowOff>85725</xdr:rowOff>
              </to>
            </anchor>
          </objectPr>
        </oleObject>
      </mc:Choice>
      <mc:Fallback>
        <oleObject progId="Word.Picture.8" shapeId="1028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86"/>
  <sheetViews>
    <sheetView topLeftCell="A7" zoomScale="80" zoomScaleNormal="80" workbookViewId="0">
      <selection activeCell="E39" sqref="E39"/>
    </sheetView>
  </sheetViews>
  <sheetFormatPr defaultRowHeight="12.75" x14ac:dyDescent="0.2"/>
  <cols>
    <col min="1" max="1" width="71.85546875" customWidth="1"/>
    <col min="2" max="2" width="0.140625" hidden="1" customWidth="1"/>
    <col min="3" max="4" width="9.140625" hidden="1" customWidth="1"/>
    <col min="5" max="5" width="14.5703125" customWidth="1"/>
    <col min="6" max="6" width="13" customWidth="1"/>
    <col min="7" max="7" width="11.42578125" customWidth="1"/>
    <col min="8" max="8" width="7" customWidth="1"/>
    <col min="9" max="9" width="7.7109375" customWidth="1"/>
  </cols>
  <sheetData>
    <row r="1" spans="1:13" x14ac:dyDescent="0.2">
      <c r="A1" s="46"/>
      <c r="B1" s="51" t="e">
        <f>SUM(#REF!)</f>
        <v>#REF!</v>
      </c>
      <c r="C1" s="48" t="e">
        <f>SUM(#REF!)</f>
        <v>#REF!</v>
      </c>
      <c r="D1" s="52" t="e">
        <f>B1-C1</f>
        <v>#REF!</v>
      </c>
      <c r="E1" s="64"/>
      <c r="F1" s="50"/>
      <c r="G1" s="64"/>
      <c r="H1" s="49"/>
    </row>
    <row r="2" spans="1:13" x14ac:dyDescent="0.2">
      <c r="E2" s="1044"/>
      <c r="F2" s="1044"/>
      <c r="G2" s="64"/>
      <c r="H2" s="49"/>
    </row>
    <row r="3" spans="1:13" ht="15.75" customHeight="1" x14ac:dyDescent="0.2">
      <c r="A3" s="1048"/>
      <c r="B3" s="1049"/>
      <c r="C3" s="1049"/>
      <c r="D3" s="1050"/>
      <c r="E3" s="1051" t="s">
        <v>621</v>
      </c>
      <c r="F3" s="1052"/>
      <c r="G3" s="64"/>
      <c r="H3" s="49"/>
    </row>
    <row r="4" spans="1:13" ht="15.75" x14ac:dyDescent="0.2">
      <c r="A4" s="1053" t="s">
        <v>24</v>
      </c>
      <c r="B4" s="1054"/>
      <c r="C4" s="1054"/>
      <c r="D4" s="1055"/>
      <c r="E4" s="1032">
        <f>ТДНМР!J161</f>
        <v>15721</v>
      </c>
      <c r="F4" s="1033"/>
      <c r="G4" s="64"/>
      <c r="H4" s="49"/>
    </row>
    <row r="5" spans="1:13" ht="15.75" x14ac:dyDescent="0.2">
      <c r="A5" s="1034" t="s">
        <v>25</v>
      </c>
      <c r="B5" s="1035"/>
      <c r="C5" s="1035"/>
      <c r="D5" s="1036"/>
      <c r="E5" s="810">
        <f>ТДНМР!J163</f>
        <v>177</v>
      </c>
      <c r="F5" s="810"/>
      <c r="G5" s="260">
        <f>E5/E4*100</f>
        <v>1.125882577444183</v>
      </c>
      <c r="H5" s="49"/>
    </row>
    <row r="6" spans="1:13" ht="15.75" x14ac:dyDescent="0.2">
      <c r="A6" s="1034" t="s">
        <v>28</v>
      </c>
      <c r="B6" s="1035"/>
      <c r="C6" s="1035"/>
      <c r="D6" s="1036"/>
      <c r="E6" s="810">
        <f>ТДНМР!J164</f>
        <v>2290</v>
      </c>
      <c r="F6" s="810"/>
      <c r="G6" s="260">
        <f>E6/E4*100</f>
        <v>14.566503403091408</v>
      </c>
      <c r="H6" s="49"/>
    </row>
    <row r="7" spans="1:13" ht="15.75" x14ac:dyDescent="0.2">
      <c r="A7" s="1037" t="s">
        <v>29</v>
      </c>
      <c r="B7" s="1038"/>
      <c r="C7" s="1038"/>
      <c r="D7" s="1039"/>
      <c r="E7" s="1040">
        <f>ТДНМР!J165</f>
        <v>132</v>
      </c>
      <c r="F7" s="1040"/>
      <c r="G7" s="260">
        <f>E7/E4*100</f>
        <v>0.83964124419566177</v>
      </c>
    </row>
    <row r="8" spans="1:13" ht="35.25" customHeight="1" x14ac:dyDescent="0.2">
      <c r="A8" s="1034" t="s">
        <v>30</v>
      </c>
      <c r="B8" s="1035"/>
      <c r="C8" s="1035"/>
      <c r="D8" s="1036"/>
      <c r="E8" s="810">
        <f>ТДНМР!J166</f>
        <v>624</v>
      </c>
      <c r="F8" s="810"/>
      <c r="G8" s="260">
        <f>E8/E4*100</f>
        <v>3.9692131543794926</v>
      </c>
      <c r="J8" s="1056" t="s">
        <v>665</v>
      </c>
      <c r="K8" s="596"/>
      <c r="L8" s="596"/>
      <c r="M8" s="596"/>
    </row>
    <row r="9" spans="1:13" ht="37.5" customHeight="1" x14ac:dyDescent="0.2">
      <c r="A9" s="1041" t="s">
        <v>32</v>
      </c>
      <c r="B9" s="1042"/>
      <c r="C9" s="1042"/>
      <c r="D9" s="1043"/>
      <c r="E9" s="1061" t="str">
        <f>ТДНМР!J167</f>
        <v>…</v>
      </c>
      <c r="F9" s="1062"/>
      <c r="G9" s="260"/>
      <c r="J9" s="478" t="s">
        <v>662</v>
      </c>
      <c r="K9" s="479">
        <f>E7+E11+E14+E15+E16+E13+I24</f>
        <v>805</v>
      </c>
      <c r="L9" s="278"/>
      <c r="M9" s="278"/>
    </row>
    <row r="10" spans="1:13" ht="15.75" x14ac:dyDescent="0.2">
      <c r="A10" s="1034" t="s">
        <v>34</v>
      </c>
      <c r="B10" s="1035"/>
      <c r="C10" s="1035"/>
      <c r="D10" s="1036"/>
      <c r="E10" s="810">
        <f>ТДНМР!J168</f>
        <v>1565</v>
      </c>
      <c r="F10" s="810"/>
      <c r="G10" s="260">
        <f>E10/E4*100</f>
        <v>9.9548374785318998</v>
      </c>
      <c r="J10" s="278" t="s">
        <v>663</v>
      </c>
      <c r="K10" s="480">
        <v>5</v>
      </c>
      <c r="L10" s="278"/>
      <c r="M10" s="278"/>
    </row>
    <row r="11" spans="1:13" ht="48.75" customHeight="1" x14ac:dyDescent="0.2">
      <c r="A11" s="1037" t="s">
        <v>36</v>
      </c>
      <c r="B11" s="1038"/>
      <c r="C11" s="1038"/>
      <c r="D11" s="1039"/>
      <c r="E11" s="1040">
        <f>ТДНМР!J169</f>
        <v>119</v>
      </c>
      <c r="F11" s="1040"/>
      <c r="G11" s="260">
        <f>E11/E4*100</f>
        <v>0.75694930347942235</v>
      </c>
    </row>
    <row r="12" spans="1:13" ht="15.75" x14ac:dyDescent="0.2">
      <c r="A12" s="1034" t="s">
        <v>38</v>
      </c>
      <c r="B12" s="1035"/>
      <c r="C12" s="1035"/>
      <c r="D12" s="1036"/>
      <c r="E12" s="810">
        <f>ТДНМР!J170</f>
        <v>3026</v>
      </c>
      <c r="F12" s="810"/>
      <c r="G12" s="260">
        <f>E12/E4*100</f>
        <v>19.248139431333886</v>
      </c>
    </row>
    <row r="13" spans="1:13" ht="31.5" customHeight="1" x14ac:dyDescent="0.2">
      <c r="A13" s="1037" t="s">
        <v>40</v>
      </c>
      <c r="B13" s="1038"/>
      <c r="C13" s="1038"/>
      <c r="D13" s="1039"/>
      <c r="E13" s="1040">
        <f>ТДНМР!J171</f>
        <v>77</v>
      </c>
      <c r="F13" s="1040"/>
      <c r="G13" s="260">
        <f>E13/E4*100</f>
        <v>0.48979072578080274</v>
      </c>
    </row>
    <row r="14" spans="1:13" ht="32.25" customHeight="1" x14ac:dyDescent="0.2">
      <c r="A14" s="1037" t="s">
        <v>42</v>
      </c>
      <c r="B14" s="1038"/>
      <c r="C14" s="1038"/>
      <c r="D14" s="1039"/>
      <c r="E14" s="1040">
        <f>ТДНМР!J172</f>
        <v>74</v>
      </c>
      <c r="F14" s="1040"/>
      <c r="G14" s="260">
        <f>E14/E4*100</f>
        <v>0.47070797023090133</v>
      </c>
    </row>
    <row r="15" spans="1:13" ht="15.75" x14ac:dyDescent="0.2">
      <c r="A15" s="1037" t="s">
        <v>44</v>
      </c>
      <c r="B15" s="1038"/>
      <c r="C15" s="1038"/>
      <c r="D15" s="1039"/>
      <c r="E15" s="1040">
        <f>ТДНМР!J173</f>
        <v>34</v>
      </c>
      <c r="F15" s="1040"/>
      <c r="G15" s="260">
        <f>E15/E4*100</f>
        <v>0.21627122956554926</v>
      </c>
    </row>
    <row r="16" spans="1:13" ht="33.75" customHeight="1" x14ac:dyDescent="0.2">
      <c r="A16" s="1037" t="s">
        <v>46</v>
      </c>
      <c r="B16" s="1038"/>
      <c r="C16" s="1038"/>
      <c r="D16" s="1039"/>
      <c r="E16" s="1040">
        <f>ТДНМР!J174</f>
        <v>160</v>
      </c>
      <c r="F16" s="1040"/>
      <c r="G16" s="260">
        <f>E16/E4*100</f>
        <v>1.0177469626614084</v>
      </c>
    </row>
    <row r="17" spans="1:27" ht="31.5" customHeight="1" x14ac:dyDescent="0.2">
      <c r="A17" s="1045" t="s">
        <v>48</v>
      </c>
      <c r="B17" s="1046"/>
      <c r="C17" s="1046"/>
      <c r="D17" s="1047"/>
      <c r="E17" s="810">
        <f>ТДНМР!J175</f>
        <v>1068</v>
      </c>
      <c r="F17" s="810"/>
      <c r="G17" s="260">
        <f>E17/E4*100</f>
        <v>6.7934609757649005</v>
      </c>
    </row>
    <row r="18" spans="1:27" ht="33.75" customHeight="1" x14ac:dyDescent="0.2">
      <c r="A18" s="1034" t="s">
        <v>50</v>
      </c>
      <c r="B18" s="1035"/>
      <c r="C18" s="1035"/>
      <c r="D18" s="1036"/>
      <c r="E18" s="810">
        <f>ТДНМР!J176</f>
        <v>750</v>
      </c>
      <c r="F18" s="810"/>
      <c r="G18" s="260">
        <f>E18/E4*100</f>
        <v>4.7706888874753517</v>
      </c>
    </row>
    <row r="19" spans="1:27" ht="32.25" customHeight="1" x14ac:dyDescent="0.2">
      <c r="A19" s="1034" t="s">
        <v>52</v>
      </c>
      <c r="B19" s="1035"/>
      <c r="C19" s="1035"/>
      <c r="D19" s="1036"/>
      <c r="E19" s="810">
        <f>ТДНМР!J177</f>
        <v>1480</v>
      </c>
      <c r="F19" s="810"/>
      <c r="G19" s="260">
        <f>E19/E4*100</f>
        <v>9.4141594046180259</v>
      </c>
    </row>
    <row r="20" spans="1:27" ht="15.75" x14ac:dyDescent="0.2">
      <c r="A20" s="1034" t="s">
        <v>54</v>
      </c>
      <c r="B20" s="1035"/>
      <c r="C20" s="1035"/>
      <c r="D20" s="1036"/>
      <c r="E20" s="810">
        <f>ТДНМР!J178</f>
        <v>2309</v>
      </c>
      <c r="F20" s="810"/>
      <c r="G20" s="260">
        <f>E20/E4*100</f>
        <v>14.68736085490745</v>
      </c>
    </row>
    <row r="21" spans="1:27" ht="15.75" x14ac:dyDescent="0.2">
      <c r="A21" s="1034" t="s">
        <v>56</v>
      </c>
      <c r="B21" s="1035"/>
      <c r="C21" s="1035"/>
      <c r="D21" s="1036"/>
      <c r="E21" s="810">
        <f>ТДНМР!J179</f>
        <v>1162</v>
      </c>
      <c r="F21" s="810"/>
      <c r="G21" s="260">
        <f>E21/E4*100</f>
        <v>7.391387316328478</v>
      </c>
    </row>
    <row r="22" spans="1:27" ht="15.75" x14ac:dyDescent="0.2">
      <c r="A22" s="1034" t="s">
        <v>58</v>
      </c>
      <c r="B22" s="1035"/>
      <c r="C22" s="1035"/>
      <c r="D22" s="1036"/>
      <c r="E22" s="810">
        <f>ТДНМР!J180</f>
        <v>465</v>
      </c>
      <c r="F22" s="810"/>
      <c r="G22" s="260">
        <f>E22/E4*100</f>
        <v>2.9578271102347178</v>
      </c>
      <c r="AA22" s="278"/>
    </row>
    <row r="23" spans="1:27" ht="15.75" x14ac:dyDescent="0.2">
      <c r="A23" s="1041" t="s">
        <v>60</v>
      </c>
      <c r="B23" s="1057"/>
      <c r="C23" s="1057"/>
      <c r="D23" s="1058"/>
      <c r="E23" s="1059" t="str">
        <f>ТДНМР!J181</f>
        <v>…</v>
      </c>
      <c r="F23" s="1059"/>
      <c r="G23" s="260"/>
    </row>
    <row r="24" spans="1:27" x14ac:dyDescent="0.2">
      <c r="E24" s="1060">
        <f>SUM(E5:E23)</f>
        <v>15512</v>
      </c>
      <c r="F24" s="1060"/>
      <c r="G24" s="70">
        <f>SUM(G5:G23)</f>
        <v>98.670568030023531</v>
      </c>
      <c r="H24" s="262">
        <f>I24/E4*100</f>
        <v>1.3294319699764645</v>
      </c>
      <c r="I24" s="83">
        <f>E4-E24</f>
        <v>209</v>
      </c>
    </row>
    <row r="26" spans="1:27" ht="30.75" customHeight="1" x14ac:dyDescent="0.2">
      <c r="A26" s="72" t="str">
        <f>A4</f>
        <v xml:space="preserve">Среднесписочная  численность  работающих  на  территории: </v>
      </c>
      <c r="E26" s="261"/>
      <c r="F26" s="261"/>
      <c r="G26" s="261"/>
      <c r="H26" s="68"/>
    </row>
    <row r="27" spans="1:27" ht="19.5" customHeight="1" x14ac:dyDescent="0.2">
      <c r="A27" s="71" t="str">
        <f>A6</f>
        <v xml:space="preserve">    добыча   полезных    ископаемых (В)</v>
      </c>
      <c r="B27" s="47"/>
      <c r="C27" s="47"/>
      <c r="D27" s="47"/>
      <c r="E27" s="518">
        <f>G6</f>
        <v>14.566503403091408</v>
      </c>
      <c r="F27" s="47"/>
      <c r="G27" s="179">
        <f>ТДНМР!H164/ТДНМР!H161*100</f>
        <v>14.206713918529482</v>
      </c>
      <c r="H27" s="68"/>
      <c r="K27" s="73"/>
    </row>
    <row r="28" spans="1:27" s="169" customFormat="1" ht="19.5" customHeight="1" x14ac:dyDescent="0.2">
      <c r="A28" s="71" t="s">
        <v>25</v>
      </c>
      <c r="B28" s="47"/>
      <c r="C28" s="47"/>
      <c r="D28" s="47"/>
      <c r="E28" s="518">
        <f>G5</f>
        <v>1.125882577444183</v>
      </c>
      <c r="F28" s="47"/>
      <c r="G28" s="179"/>
      <c r="H28" s="68"/>
      <c r="K28" s="73"/>
    </row>
    <row r="29" spans="1:27" ht="31.5" customHeight="1" x14ac:dyDescent="0.2">
      <c r="A29" s="71" t="str">
        <f>A10</f>
        <v>строительство (F)</v>
      </c>
      <c r="B29" s="47"/>
      <c r="C29" s="47"/>
      <c r="D29" s="47"/>
      <c r="E29" s="518">
        <f>G10</f>
        <v>9.9548374785318998</v>
      </c>
      <c r="F29" s="47"/>
      <c r="G29" s="179">
        <f>ТДНМР!H166/ТДНМР!H161*100</f>
        <v>4.6654723888153278</v>
      </c>
      <c r="K29" s="73"/>
    </row>
    <row r="30" spans="1:27" ht="28.5" customHeight="1" x14ac:dyDescent="0.2">
      <c r="A30" s="71" t="str">
        <f>A8</f>
        <v>обеспечение электрической энергией,  газом, паром; кондиционирование воздуха (D)</v>
      </c>
      <c r="B30" s="47"/>
      <c r="C30" s="47"/>
      <c r="D30" s="47"/>
      <c r="E30" s="518">
        <f>G8</f>
        <v>3.9692131543794926</v>
      </c>
      <c r="F30" s="47"/>
      <c r="G30" s="179">
        <f>ТДНМР!H168/ТДНМР!H161*100</f>
        <v>1.059272529013163</v>
      </c>
      <c r="K30" s="73"/>
    </row>
    <row r="31" spans="1:27" ht="27" customHeight="1" x14ac:dyDescent="0.2">
      <c r="A31" s="71" t="str">
        <f>A19</f>
        <v>государственное управление и обеспечение военной безопасности; социальное обеспечение (О)</v>
      </c>
      <c r="B31" s="47"/>
      <c r="C31" s="47"/>
      <c r="D31" s="47"/>
      <c r="E31" s="518">
        <f>G19</f>
        <v>9.4141594046180259</v>
      </c>
      <c r="F31" s="47"/>
      <c r="G31" s="179">
        <f>ТДНМР!H170/ТДНМР!H161*100</f>
        <v>19.752317158657213</v>
      </c>
      <c r="K31" s="73"/>
    </row>
    <row r="32" spans="1:27" x14ac:dyDescent="0.2">
      <c r="A32" s="71" t="str">
        <f>A17</f>
        <v>деятельность профессиональная, научная и техническая (М)</v>
      </c>
      <c r="B32" s="47"/>
      <c r="C32" s="47"/>
      <c r="D32" s="47"/>
      <c r="E32" s="518">
        <f>G17</f>
        <v>6.7934609757649005</v>
      </c>
      <c r="F32" s="47"/>
      <c r="G32" s="179">
        <f>ТДНМР!H175/ТДНМР!H161*100</f>
        <v>5.3275177194485552</v>
      </c>
      <c r="K32" s="73"/>
    </row>
    <row r="33" spans="1:11" s="169" customFormat="1" ht="25.5" x14ac:dyDescent="0.2">
      <c r="A33" s="71" t="s">
        <v>50</v>
      </c>
      <c r="B33" s="47"/>
      <c r="C33" s="47"/>
      <c r="D33" s="47"/>
      <c r="E33" s="518">
        <f>G18</f>
        <v>4.7706888874753517</v>
      </c>
      <c r="F33" s="47"/>
      <c r="G33" s="179">
        <f>ТДНМР!H176/ТДНМР!H161*100</f>
        <v>4.0891035127346367</v>
      </c>
      <c r="K33" s="73"/>
    </row>
    <row r="34" spans="1:11" x14ac:dyDescent="0.2">
      <c r="A34" s="71" t="str">
        <f>A12</f>
        <v>транспортировка и хранение (H)</v>
      </c>
      <c r="B34" s="47"/>
      <c r="C34" s="47"/>
      <c r="D34" s="47"/>
      <c r="E34" s="518">
        <f>G12</f>
        <v>19.248139431333886</v>
      </c>
      <c r="F34" s="47"/>
      <c r="G34" s="179">
        <f>ТДНМР!H177/ТДНМР!H161*100</f>
        <v>11.924604719993768</v>
      </c>
      <c r="K34" s="73"/>
    </row>
    <row r="35" spans="1:11" x14ac:dyDescent="0.2">
      <c r="A35" s="71" t="str">
        <f>A22</f>
        <v>деятельность в области культуры, спорта, организации досуга ( R)</v>
      </c>
      <c r="B35" s="47"/>
      <c r="C35" s="47"/>
      <c r="D35" s="47"/>
      <c r="E35" s="518">
        <f>G22</f>
        <v>2.9578271102347178</v>
      </c>
      <c r="F35" s="47"/>
      <c r="G35" s="179">
        <f>ТДНМР!H178/ТДНМР!H161*100</f>
        <v>18.560635563517408</v>
      </c>
      <c r="K35" s="73"/>
    </row>
    <row r="36" spans="1:11" x14ac:dyDescent="0.2">
      <c r="A36" s="71" t="str">
        <f>A21</f>
        <v>деятельность в области здравоохранения и социальных услуг (Q)</v>
      </c>
      <c r="B36" s="47"/>
      <c r="C36" s="47"/>
      <c r="D36" s="47"/>
      <c r="E36" s="518">
        <f>G21</f>
        <v>7.391387316328478</v>
      </c>
      <c r="F36" s="47"/>
      <c r="G36" s="179">
        <f>ТДНМР!H179/ТДНМР!H161*100</f>
        <v>9.774904587584702</v>
      </c>
      <c r="K36" s="73"/>
    </row>
    <row r="37" spans="1:11" x14ac:dyDescent="0.2">
      <c r="A37" s="71" t="str">
        <f>A20</f>
        <v>образование (Р)</v>
      </c>
      <c r="B37" s="47"/>
      <c r="C37" s="47"/>
      <c r="D37" s="47"/>
      <c r="E37" s="518">
        <f>G20</f>
        <v>14.68736085490745</v>
      </c>
      <c r="F37" s="179">
        <f>100-F38</f>
        <v>0.12053940589019874</v>
      </c>
      <c r="G37" s="179">
        <f>ТДНМР!H180/ТДНМР!H161*100</f>
        <v>3.6996650829503852</v>
      </c>
      <c r="H37" s="263">
        <f>100-H38</f>
        <v>0.32889633148998598</v>
      </c>
      <c r="I37" s="117"/>
      <c r="K37" s="73"/>
    </row>
    <row r="38" spans="1:11" x14ac:dyDescent="0.2">
      <c r="A38" s="71" t="s">
        <v>661</v>
      </c>
      <c r="B38" s="47"/>
      <c r="C38" s="47"/>
      <c r="D38" s="47"/>
      <c r="E38" s="481">
        <f>K10</f>
        <v>5</v>
      </c>
      <c r="F38" s="69">
        <f>SUM(E27:E38)</f>
        <v>99.879460594109801</v>
      </c>
      <c r="G38" s="264">
        <f>10.7</f>
        <v>10.7</v>
      </c>
      <c r="H38" s="73">
        <f>G27+G29+G30+G31+G32+G34+G35+G36+G37+G38</f>
        <v>99.671103668510014</v>
      </c>
      <c r="K38" s="116"/>
    </row>
    <row r="39" spans="1:11" x14ac:dyDescent="0.2">
      <c r="E39" s="73">
        <f>SUM(E27:E38)</f>
        <v>99.879460594109801</v>
      </c>
    </row>
    <row r="44" spans="1:11" ht="15.75" x14ac:dyDescent="0.2">
      <c r="A44" s="544" t="s">
        <v>20</v>
      </c>
      <c r="B44" s="545"/>
      <c r="C44" s="545"/>
      <c r="D44" s="546"/>
      <c r="E44" s="600" t="s">
        <v>521</v>
      </c>
      <c r="F44" s="600"/>
    </row>
    <row r="45" spans="1:11" ht="15.75" x14ac:dyDescent="0.25">
      <c r="A45" s="630" t="s">
        <v>443</v>
      </c>
      <c r="B45" s="631"/>
      <c r="C45" s="631"/>
      <c r="D45" s="632"/>
      <c r="E45" s="321">
        <v>12893</v>
      </c>
      <c r="F45" s="322"/>
    </row>
    <row r="46" spans="1:11" ht="15.75" x14ac:dyDescent="0.25">
      <c r="A46" s="305" t="s">
        <v>11</v>
      </c>
      <c r="B46" s="306"/>
      <c r="C46" s="306"/>
      <c r="D46" s="307"/>
      <c r="E46" s="309"/>
      <c r="F46" s="310"/>
    </row>
    <row r="47" spans="1:11" ht="15.75" x14ac:dyDescent="0.25">
      <c r="A47" s="558" t="s">
        <v>25</v>
      </c>
      <c r="B47" s="559"/>
      <c r="C47" s="559"/>
      <c r="D47" s="560"/>
      <c r="E47" s="319">
        <v>170</v>
      </c>
      <c r="F47" s="320"/>
      <c r="G47" s="70">
        <f>E47/E$45*100</f>
        <v>1.3185449468703947</v>
      </c>
    </row>
    <row r="48" spans="1:11" ht="15.75" x14ac:dyDescent="0.25">
      <c r="A48" s="558" t="s">
        <v>28</v>
      </c>
      <c r="B48" s="559"/>
      <c r="C48" s="559"/>
      <c r="D48" s="560"/>
      <c r="E48" s="319">
        <v>1824</v>
      </c>
      <c r="F48" s="320"/>
      <c r="G48" s="70">
        <f t="shared" ref="G48:G64" si="0">E48/E$45*100</f>
        <v>14.147211665244708</v>
      </c>
    </row>
    <row r="49" spans="1:13" ht="15.75" x14ac:dyDescent="0.25">
      <c r="A49" s="1022" t="s">
        <v>29</v>
      </c>
      <c r="B49" s="1023"/>
      <c r="C49" s="1023"/>
      <c r="D49" s="1024"/>
      <c r="E49" s="467">
        <v>127</v>
      </c>
      <c r="F49" s="468"/>
      <c r="G49" s="70">
        <v>1</v>
      </c>
    </row>
    <row r="50" spans="1:13" ht="27" customHeight="1" x14ac:dyDescent="0.25">
      <c r="A50" s="558" t="s">
        <v>30</v>
      </c>
      <c r="B50" s="559"/>
      <c r="C50" s="559"/>
      <c r="D50" s="560"/>
      <c r="E50" s="319">
        <v>599</v>
      </c>
      <c r="F50" s="320"/>
      <c r="G50" s="70">
        <f t="shared" si="0"/>
        <v>4.6459319010315676</v>
      </c>
    </row>
    <row r="51" spans="1:13" ht="31.5" customHeight="1" x14ac:dyDescent="0.25">
      <c r="A51" s="1029" t="s">
        <v>32</v>
      </c>
      <c r="B51" s="1030"/>
      <c r="C51" s="1030"/>
      <c r="D51" s="1031"/>
      <c r="E51" s="469" t="s">
        <v>26</v>
      </c>
      <c r="F51" s="470" t="s">
        <v>377</v>
      </c>
      <c r="G51" s="70"/>
    </row>
    <row r="52" spans="1:13" ht="15.75" x14ac:dyDescent="0.25">
      <c r="A52" s="558" t="s">
        <v>34</v>
      </c>
      <c r="B52" s="559"/>
      <c r="C52" s="559"/>
      <c r="D52" s="560"/>
      <c r="E52" s="319">
        <v>136</v>
      </c>
      <c r="F52" s="320"/>
      <c r="G52" s="70">
        <f t="shared" si="0"/>
        <v>1.054835957496316</v>
      </c>
    </row>
    <row r="53" spans="1:13" ht="33.75" customHeight="1" x14ac:dyDescent="0.25">
      <c r="A53" s="1022" t="s">
        <v>36</v>
      </c>
      <c r="B53" s="1023"/>
      <c r="C53" s="1023"/>
      <c r="D53" s="1024"/>
      <c r="E53" s="471">
        <v>109</v>
      </c>
      <c r="F53" s="472"/>
      <c r="G53" s="70">
        <f t="shared" si="0"/>
        <v>0.84541999534631196</v>
      </c>
      <c r="I53" s="1056" t="s">
        <v>664</v>
      </c>
      <c r="J53" s="1056"/>
      <c r="K53" s="1056"/>
      <c r="L53" s="1056"/>
    </row>
    <row r="54" spans="1:13" ht="15.75" x14ac:dyDescent="0.25">
      <c r="A54" s="558" t="s">
        <v>38</v>
      </c>
      <c r="B54" s="559"/>
      <c r="C54" s="559"/>
      <c r="D54" s="560"/>
      <c r="E54" s="319">
        <v>2356</v>
      </c>
      <c r="F54" s="320"/>
      <c r="G54" s="70">
        <v>18.3</v>
      </c>
      <c r="I54" s="475" t="s">
        <v>662</v>
      </c>
      <c r="J54" s="475">
        <f>SUM(E49,E53,E55,E56,E57,E58,F66)</f>
        <v>955</v>
      </c>
      <c r="K54" s="476"/>
      <c r="L54" s="476"/>
    </row>
    <row r="55" spans="1:13" ht="15.75" x14ac:dyDescent="0.25">
      <c r="A55" s="1022" t="s">
        <v>40</v>
      </c>
      <c r="B55" s="1023"/>
      <c r="C55" s="1023"/>
      <c r="D55" s="1024"/>
      <c r="E55" s="471">
        <v>28</v>
      </c>
      <c r="F55" s="472"/>
      <c r="G55" s="70">
        <f t="shared" si="0"/>
        <v>0.21717210889630034</v>
      </c>
      <c r="I55" s="476" t="s">
        <v>663</v>
      </c>
      <c r="J55" s="477">
        <f>J54/E$45*100</f>
        <v>7.4071201427130999</v>
      </c>
      <c r="K55" s="476"/>
      <c r="L55" s="476"/>
      <c r="M55" s="278"/>
    </row>
    <row r="56" spans="1:13" ht="15.75" x14ac:dyDescent="0.25">
      <c r="A56" s="1026" t="s">
        <v>42</v>
      </c>
      <c r="B56" s="1027"/>
      <c r="C56" s="1027"/>
      <c r="D56" s="1028"/>
      <c r="E56" s="471">
        <v>70</v>
      </c>
      <c r="F56" s="472"/>
      <c r="G56" s="70">
        <f t="shared" si="0"/>
        <v>0.54293027224075086</v>
      </c>
    </row>
    <row r="57" spans="1:13" ht="15.75" x14ac:dyDescent="0.25">
      <c r="A57" s="1022" t="s">
        <v>44</v>
      </c>
      <c r="B57" s="1023"/>
      <c r="C57" s="1023"/>
      <c r="D57" s="1024"/>
      <c r="E57" s="471">
        <v>40</v>
      </c>
      <c r="F57" s="472"/>
      <c r="G57" s="70">
        <f t="shared" si="0"/>
        <v>0.31024586985185759</v>
      </c>
    </row>
    <row r="58" spans="1:13" ht="15.75" x14ac:dyDescent="0.25">
      <c r="A58" s="1022" t="s">
        <v>46</v>
      </c>
      <c r="B58" s="1023"/>
      <c r="C58" s="1023"/>
      <c r="D58" s="1024"/>
      <c r="E58" s="471">
        <v>182</v>
      </c>
      <c r="F58" s="472"/>
      <c r="G58" s="70">
        <f t="shared" si="0"/>
        <v>1.4116187078259521</v>
      </c>
    </row>
    <row r="59" spans="1:13" ht="15.75" x14ac:dyDescent="0.25">
      <c r="A59" s="558" t="s">
        <v>48</v>
      </c>
      <c r="B59" s="559"/>
      <c r="C59" s="559"/>
      <c r="D59" s="560"/>
      <c r="E59" s="319">
        <v>684</v>
      </c>
      <c r="F59" s="320"/>
      <c r="G59" s="70">
        <f t="shared" si="0"/>
        <v>5.305204374466765</v>
      </c>
    </row>
    <row r="60" spans="1:13" ht="27" customHeight="1" x14ac:dyDescent="0.25">
      <c r="A60" s="558" t="s">
        <v>50</v>
      </c>
      <c r="B60" s="559"/>
      <c r="C60" s="559"/>
      <c r="D60" s="560"/>
      <c r="E60" s="319">
        <v>525</v>
      </c>
      <c r="F60" s="320"/>
      <c r="G60" s="70">
        <f t="shared" si="0"/>
        <v>4.0719770418056305</v>
      </c>
    </row>
    <row r="61" spans="1:13" ht="32.25" customHeight="1" x14ac:dyDescent="0.25">
      <c r="A61" s="558" t="s">
        <v>52</v>
      </c>
      <c r="B61" s="559"/>
      <c r="C61" s="559"/>
      <c r="D61" s="560"/>
      <c r="E61" s="319">
        <v>1531</v>
      </c>
      <c r="F61" s="320"/>
      <c r="G61" s="70">
        <v>11.9</v>
      </c>
    </row>
    <row r="62" spans="1:13" ht="15.75" x14ac:dyDescent="0.25">
      <c r="A62" s="558" t="s">
        <v>54</v>
      </c>
      <c r="B62" s="559"/>
      <c r="C62" s="559"/>
      <c r="D62" s="560"/>
      <c r="E62" s="319">
        <v>2383</v>
      </c>
      <c r="F62" s="320"/>
      <c r="G62" s="70">
        <f t="shared" si="0"/>
        <v>18.482897696424416</v>
      </c>
    </row>
    <row r="63" spans="1:13" ht="15.75" x14ac:dyDescent="0.25">
      <c r="A63" s="558" t="s">
        <v>56</v>
      </c>
      <c r="B63" s="559"/>
      <c r="C63" s="559"/>
      <c r="D63" s="560"/>
      <c r="E63" s="319">
        <v>1255</v>
      </c>
      <c r="F63" s="320"/>
      <c r="G63" s="70">
        <f t="shared" si="0"/>
        <v>9.733964166602032</v>
      </c>
    </row>
    <row r="64" spans="1:13" ht="15.75" x14ac:dyDescent="0.25">
      <c r="A64" s="558" t="s">
        <v>58</v>
      </c>
      <c r="B64" s="559"/>
      <c r="C64" s="559"/>
      <c r="D64" s="560"/>
      <c r="E64" s="319">
        <v>475</v>
      </c>
      <c r="F64" s="320"/>
      <c r="G64" s="70">
        <f t="shared" si="0"/>
        <v>3.684169704490809</v>
      </c>
    </row>
    <row r="65" spans="1:7" ht="15.75" x14ac:dyDescent="0.25">
      <c r="A65" s="1025" t="s">
        <v>60</v>
      </c>
      <c r="B65" s="1025"/>
      <c r="C65" s="1025"/>
      <c r="D65" s="1025"/>
      <c r="E65" s="469" t="s">
        <v>26</v>
      </c>
      <c r="F65" s="470"/>
      <c r="G65" s="70"/>
    </row>
    <row r="66" spans="1:7" x14ac:dyDescent="0.2">
      <c r="E66" s="83">
        <f>SUM(E47:E65)</f>
        <v>12494</v>
      </c>
      <c r="F66" s="83">
        <f>E45-E66</f>
        <v>399</v>
      </c>
    </row>
    <row r="70" spans="1:7" s="169" customFormat="1" ht="15.75" x14ac:dyDescent="0.25">
      <c r="A70" s="558" t="s">
        <v>28</v>
      </c>
      <c r="B70" s="559"/>
      <c r="C70" s="559"/>
      <c r="D70" s="560"/>
      <c r="E70" s="325">
        <f>G48</f>
        <v>14.147211665244708</v>
      </c>
      <c r="F70" s="326"/>
      <c r="G70" s="70">
        <f>G48</f>
        <v>14.147211665244708</v>
      </c>
    </row>
    <row r="71" spans="1:7" s="169" customFormat="1" ht="15.75" x14ac:dyDescent="0.25">
      <c r="A71" s="440" t="s">
        <v>25</v>
      </c>
      <c r="B71" s="441"/>
      <c r="C71" s="441"/>
      <c r="D71" s="442"/>
      <c r="E71" s="325">
        <f>G47</f>
        <v>1.3185449468703947</v>
      </c>
      <c r="F71" s="326"/>
      <c r="G71" s="70"/>
    </row>
    <row r="72" spans="1:7" s="169" customFormat="1" ht="38.25" customHeight="1" x14ac:dyDescent="0.25">
      <c r="A72" s="558" t="str">
        <f>A52</f>
        <v>строительство (F)</v>
      </c>
      <c r="B72" s="559"/>
      <c r="C72" s="559"/>
      <c r="D72" s="560"/>
      <c r="E72" s="325">
        <f>G52</f>
        <v>1.054835957496316</v>
      </c>
      <c r="F72" s="326"/>
      <c r="G72" s="70">
        <f>G50</f>
        <v>4.6459319010315676</v>
      </c>
    </row>
    <row r="73" spans="1:7" s="169" customFormat="1" ht="30.75" customHeight="1" x14ac:dyDescent="0.25">
      <c r="A73" s="558" t="str">
        <f>A50</f>
        <v>обеспечение электрической энергией,  газом, паром; кондиционирование воздуха (D)</v>
      </c>
      <c r="B73" s="559"/>
      <c r="C73" s="559"/>
      <c r="D73" s="560"/>
      <c r="E73" s="325">
        <f>G50</f>
        <v>4.6459319010315676</v>
      </c>
      <c r="F73" s="326"/>
      <c r="G73" s="70">
        <f>G52</f>
        <v>1.054835957496316</v>
      </c>
    </row>
    <row r="74" spans="1:7" s="169" customFormat="1" ht="30.75" customHeight="1" x14ac:dyDescent="0.25">
      <c r="A74" s="558" t="str">
        <f>A61</f>
        <v>государственное управление и обеспечение военной безопасности; социальное обеспечение (О)</v>
      </c>
      <c r="B74" s="559"/>
      <c r="C74" s="559"/>
      <c r="D74" s="560"/>
      <c r="E74" s="325">
        <f>G61</f>
        <v>11.9</v>
      </c>
      <c r="F74" s="326"/>
      <c r="G74" s="70">
        <f>G54</f>
        <v>18.3</v>
      </c>
    </row>
    <row r="75" spans="1:7" s="169" customFormat="1" ht="15.75" x14ac:dyDescent="0.25">
      <c r="A75" s="558" t="s">
        <v>48</v>
      </c>
      <c r="B75" s="559"/>
      <c r="C75" s="559"/>
      <c r="D75" s="560"/>
      <c r="E75" s="325">
        <v>5.3</v>
      </c>
      <c r="F75" s="326"/>
      <c r="G75" s="70">
        <f>G59</f>
        <v>5.305204374466765</v>
      </c>
    </row>
    <row r="76" spans="1:7" s="169" customFormat="1" ht="31.5" x14ac:dyDescent="0.25">
      <c r="A76" s="440" t="s">
        <v>50</v>
      </c>
      <c r="B76" s="441"/>
      <c r="C76" s="441"/>
      <c r="D76" s="442"/>
      <c r="E76" s="325">
        <f>G60</f>
        <v>4.0719770418056305</v>
      </c>
      <c r="F76" s="326"/>
      <c r="G76" s="70"/>
    </row>
    <row r="77" spans="1:7" s="169" customFormat="1" ht="34.5" customHeight="1" x14ac:dyDescent="0.25">
      <c r="A77" s="558" t="str">
        <f>A54</f>
        <v>транспортировка и хранение (H)</v>
      </c>
      <c r="B77" s="559"/>
      <c r="C77" s="559"/>
      <c r="D77" s="560"/>
      <c r="E77" s="325">
        <f>G54</f>
        <v>18.3</v>
      </c>
      <c r="F77" s="326"/>
      <c r="G77" s="70">
        <f>G61</f>
        <v>11.9</v>
      </c>
    </row>
    <row r="78" spans="1:7" s="169" customFormat="1" ht="15.75" x14ac:dyDescent="0.25">
      <c r="A78" s="558" t="str">
        <f>A64</f>
        <v>деятельность в области культуры, спорта, организации досуга ( R)</v>
      </c>
      <c r="B78" s="559"/>
      <c r="C78" s="559"/>
      <c r="D78" s="560"/>
      <c r="E78" s="325">
        <f>G64</f>
        <v>3.684169704490809</v>
      </c>
      <c r="F78" s="326"/>
      <c r="G78" s="70">
        <f>G62</f>
        <v>18.482897696424416</v>
      </c>
    </row>
    <row r="79" spans="1:7" s="169" customFormat="1" ht="15.75" x14ac:dyDescent="0.25">
      <c r="A79" s="558" t="s">
        <v>56</v>
      </c>
      <c r="B79" s="559"/>
      <c r="C79" s="559"/>
      <c r="D79" s="560"/>
      <c r="E79" s="325">
        <v>9.6999999999999993</v>
      </c>
      <c r="F79" s="326"/>
      <c r="G79" s="70">
        <f>G63</f>
        <v>9.733964166602032</v>
      </c>
    </row>
    <row r="80" spans="1:7" s="169" customFormat="1" ht="15.75" x14ac:dyDescent="0.25">
      <c r="A80" s="440" t="str">
        <f>A62</f>
        <v>образование (Р)</v>
      </c>
      <c r="B80" s="441"/>
      <c r="C80" s="441"/>
      <c r="D80" s="442"/>
      <c r="E80" s="325">
        <f>G62</f>
        <v>18.482897696424416</v>
      </c>
      <c r="F80" s="326"/>
      <c r="G80" s="70">
        <f>G64</f>
        <v>3.684169704490809</v>
      </c>
    </row>
    <row r="81" spans="1:7" s="169" customFormat="1" ht="15.75" x14ac:dyDescent="0.25">
      <c r="A81" s="1022" t="s">
        <v>661</v>
      </c>
      <c r="B81" s="1023"/>
      <c r="C81" s="1023"/>
      <c r="D81" s="1024"/>
      <c r="E81" s="473">
        <f>J55</f>
        <v>7.4071201427130999</v>
      </c>
      <c r="F81" s="474"/>
      <c r="G81" s="323"/>
    </row>
    <row r="82" spans="1:7" x14ac:dyDescent="0.2">
      <c r="E82" s="324">
        <f>SUM(E70:E81)</f>
        <v>100.01268905607695</v>
      </c>
    </row>
    <row r="84" spans="1:7" x14ac:dyDescent="0.2">
      <c r="G84" s="70"/>
    </row>
    <row r="85" spans="1:7" x14ac:dyDescent="0.2">
      <c r="G85" s="70"/>
    </row>
    <row r="86" spans="1:7" x14ac:dyDescent="0.2">
      <c r="G86" s="70"/>
    </row>
  </sheetData>
  <mergeCells count="77">
    <mergeCell ref="I53:L53"/>
    <mergeCell ref="J8:M8"/>
    <mergeCell ref="A23:D23"/>
    <mergeCell ref="E23:F23"/>
    <mergeCell ref="E24:F24"/>
    <mergeCell ref="E20:F20"/>
    <mergeCell ref="A21:D21"/>
    <mergeCell ref="E21:F21"/>
    <mergeCell ref="A22:D22"/>
    <mergeCell ref="A20:D20"/>
    <mergeCell ref="E14:F14"/>
    <mergeCell ref="A15:D15"/>
    <mergeCell ref="E15:F15"/>
    <mergeCell ref="E9:F9"/>
    <mergeCell ref="E10:F10"/>
    <mergeCell ref="E11:F11"/>
    <mergeCell ref="E2:F2"/>
    <mergeCell ref="E22:F22"/>
    <mergeCell ref="E18:F18"/>
    <mergeCell ref="A19:D19"/>
    <mergeCell ref="E19:F19"/>
    <mergeCell ref="E16:F16"/>
    <mergeCell ref="A17:D17"/>
    <mergeCell ref="E17:F17"/>
    <mergeCell ref="A10:D10"/>
    <mergeCell ref="A11:D11"/>
    <mergeCell ref="A12:D12"/>
    <mergeCell ref="A16:D16"/>
    <mergeCell ref="A18:D18"/>
    <mergeCell ref="A3:D3"/>
    <mergeCell ref="E3:F3"/>
    <mergeCell ref="A4:D4"/>
    <mergeCell ref="E4:F4"/>
    <mergeCell ref="A5:D5"/>
    <mergeCell ref="E5:F5"/>
    <mergeCell ref="E44:F44"/>
    <mergeCell ref="A45:D45"/>
    <mergeCell ref="E6:F6"/>
    <mergeCell ref="A7:D7"/>
    <mergeCell ref="E7:F7"/>
    <mergeCell ref="A6:D6"/>
    <mergeCell ref="E12:F12"/>
    <mergeCell ref="A13:D13"/>
    <mergeCell ref="E13:F13"/>
    <mergeCell ref="A14:D14"/>
    <mergeCell ref="A8:D8"/>
    <mergeCell ref="E8:F8"/>
    <mergeCell ref="A9:D9"/>
    <mergeCell ref="A49:D49"/>
    <mergeCell ref="A50:D50"/>
    <mergeCell ref="A47:D47"/>
    <mergeCell ref="A48:D48"/>
    <mergeCell ref="A44:D44"/>
    <mergeCell ref="A55:D55"/>
    <mergeCell ref="A56:D56"/>
    <mergeCell ref="A53:D53"/>
    <mergeCell ref="A54:D54"/>
    <mergeCell ref="A51:D51"/>
    <mergeCell ref="A52:D52"/>
    <mergeCell ref="A61:D61"/>
    <mergeCell ref="A62:D62"/>
    <mergeCell ref="A59:D59"/>
    <mergeCell ref="A60:D60"/>
    <mergeCell ref="A57:D57"/>
    <mergeCell ref="A58:D58"/>
    <mergeCell ref="A65:D65"/>
    <mergeCell ref="A70:D70"/>
    <mergeCell ref="A72:D72"/>
    <mergeCell ref="A63:D63"/>
    <mergeCell ref="A64:D64"/>
    <mergeCell ref="A79:D79"/>
    <mergeCell ref="A81:D81"/>
    <mergeCell ref="A73:D73"/>
    <mergeCell ref="A74:D74"/>
    <mergeCell ref="A75:D75"/>
    <mergeCell ref="A77:D77"/>
    <mergeCell ref="A78:D7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N51"/>
  <sheetViews>
    <sheetView topLeftCell="A16" workbookViewId="0">
      <selection activeCell="G51" sqref="G51"/>
    </sheetView>
  </sheetViews>
  <sheetFormatPr defaultRowHeight="12.75" x14ac:dyDescent="0.2"/>
  <cols>
    <col min="1" max="1" width="14.85546875" customWidth="1"/>
    <col min="2" max="2" width="13" customWidth="1"/>
    <col min="3" max="3" width="12.5703125" customWidth="1"/>
    <col min="4" max="5" width="11.28515625" customWidth="1"/>
    <col min="6" max="6" width="9.28515625" customWidth="1"/>
    <col min="7" max="7" width="8.7109375" customWidth="1"/>
  </cols>
  <sheetData>
    <row r="2" spans="1:8" ht="16.5" customHeight="1" x14ac:dyDescent="0.2">
      <c r="A2" s="1063" t="s">
        <v>341</v>
      </c>
      <c r="B2" s="1063"/>
      <c r="C2" s="1063"/>
      <c r="D2" s="133"/>
      <c r="E2" s="134"/>
      <c r="F2" s="134"/>
      <c r="G2" s="134"/>
    </row>
    <row r="3" spans="1:8" ht="25.5" x14ac:dyDescent="0.2">
      <c r="A3" s="135"/>
      <c r="B3" s="136" t="s">
        <v>549</v>
      </c>
      <c r="C3" s="136" t="s">
        <v>550</v>
      </c>
      <c r="D3" s="79"/>
      <c r="E3" s="79"/>
      <c r="F3" s="79"/>
      <c r="G3" s="79"/>
    </row>
    <row r="4" spans="1:8" x14ac:dyDescent="0.2">
      <c r="A4" s="137" t="s">
        <v>297</v>
      </c>
      <c r="B4" s="137">
        <f>B24/B23</f>
        <v>0.6428571428571429</v>
      </c>
      <c r="C4" s="137">
        <f>C24/C23</f>
        <v>0.49038461538461536</v>
      </c>
      <c r="D4" s="79"/>
      <c r="E4" s="93"/>
      <c r="F4" s="93"/>
      <c r="G4" s="93"/>
    </row>
    <row r="5" spans="1:8" x14ac:dyDescent="0.2">
      <c r="A5" s="92" t="s">
        <v>298</v>
      </c>
      <c r="B5" s="137">
        <f>B25/B23</f>
        <v>0.35714285714285715</v>
      </c>
      <c r="C5" s="137">
        <f>C25/C23</f>
        <v>0.50961538461538458</v>
      </c>
      <c r="D5" s="146"/>
      <c r="E5" s="93"/>
      <c r="F5" s="93"/>
      <c r="G5" s="93"/>
    </row>
    <row r="6" spans="1:8" s="169" customFormat="1" x14ac:dyDescent="0.2">
      <c r="A6" s="195"/>
      <c r="B6" s="196">
        <f>B4+B5</f>
        <v>1</v>
      </c>
      <c r="C6" s="196">
        <f>C4+C5</f>
        <v>1</v>
      </c>
      <c r="D6" s="146"/>
      <c r="E6" s="93"/>
      <c r="F6" s="93"/>
      <c r="G6" s="93"/>
    </row>
    <row r="7" spans="1:8" ht="18" customHeight="1" x14ac:dyDescent="0.2">
      <c r="A7" s="1064" t="s">
        <v>342</v>
      </c>
      <c r="B7" s="1065"/>
      <c r="C7" s="1066"/>
      <c r="D7" s="147"/>
      <c r="E7" s="93"/>
      <c r="F7" s="93"/>
      <c r="G7" s="93"/>
    </row>
    <row r="8" spans="1:8" ht="25.5" x14ac:dyDescent="0.2">
      <c r="A8" s="136"/>
      <c r="B8" s="136" t="s">
        <v>549</v>
      </c>
      <c r="C8" s="136" t="s">
        <v>550</v>
      </c>
      <c r="D8" s="148"/>
      <c r="E8" s="148"/>
      <c r="F8" s="93"/>
      <c r="G8" s="93"/>
    </row>
    <row r="9" spans="1:8" x14ac:dyDescent="0.2">
      <c r="A9" s="145" t="s">
        <v>343</v>
      </c>
      <c r="B9" s="137">
        <f>(B27+B28+B29+B30)/B23</f>
        <v>0.21428571428571427</v>
      </c>
      <c r="C9" s="137">
        <f>(C27+C28+C29+C30)/C23</f>
        <v>0.21153846153846154</v>
      </c>
      <c r="D9" s="146"/>
      <c r="E9" s="146"/>
      <c r="F9" s="93"/>
      <c r="G9" s="149"/>
    </row>
    <row r="10" spans="1:8" x14ac:dyDescent="0.2">
      <c r="A10" s="145" t="s">
        <v>344</v>
      </c>
      <c r="B10" s="137">
        <f>B31/B23</f>
        <v>0.7857142857142857</v>
      </c>
      <c r="C10" s="137">
        <f>C31/C23</f>
        <v>0.78846153846153844</v>
      </c>
      <c r="D10" s="79"/>
      <c r="E10" s="146"/>
      <c r="F10" s="146"/>
      <c r="G10" s="146"/>
    </row>
    <row r="11" spans="1:8" s="169" customFormat="1" x14ac:dyDescent="0.2">
      <c r="A11" s="150"/>
      <c r="B11" s="196">
        <f>B9+B10</f>
        <v>1</v>
      </c>
      <c r="C11" s="196">
        <f>C9+C10</f>
        <v>1</v>
      </c>
      <c r="D11" s="79"/>
      <c r="E11" s="146"/>
      <c r="F11" s="146"/>
      <c r="G11" s="146"/>
    </row>
    <row r="12" spans="1:8" ht="26.25" customHeight="1" x14ac:dyDescent="0.2">
      <c r="A12" s="1064" t="s">
        <v>345</v>
      </c>
      <c r="B12" s="1065"/>
      <c r="C12" s="1066"/>
      <c r="D12" s="146"/>
      <c r="E12" s="146"/>
      <c r="F12" s="146"/>
      <c r="G12" s="146"/>
    </row>
    <row r="13" spans="1:8" x14ac:dyDescent="0.2">
      <c r="A13" s="156"/>
      <c r="B13" s="136" t="s">
        <v>521</v>
      </c>
      <c r="C13" s="136" t="s">
        <v>522</v>
      </c>
      <c r="D13" s="136" t="s">
        <v>548</v>
      </c>
      <c r="E13" s="136" t="s">
        <v>522</v>
      </c>
      <c r="F13" s="79"/>
      <c r="G13" s="79"/>
    </row>
    <row r="14" spans="1:8" ht="25.5" x14ac:dyDescent="0.2">
      <c r="A14" s="150" t="s">
        <v>346</v>
      </c>
      <c r="B14" s="137">
        <f>D14/D20</f>
        <v>0.10714285714285714</v>
      </c>
      <c r="C14" s="137">
        <f>E14/E20</f>
        <v>0.11538461538461539</v>
      </c>
      <c r="D14" s="92">
        <v>12</v>
      </c>
      <c r="E14" s="92">
        <v>12</v>
      </c>
      <c r="F14" s="92">
        <f>D14+D15+D16+D17+D18</f>
        <v>112</v>
      </c>
      <c r="G14" s="92">
        <f>E14+E15+E16+E17+E18</f>
        <v>104</v>
      </c>
      <c r="H14" s="169">
        <f>D14/F14*100</f>
        <v>10.714285714285714</v>
      </c>
    </row>
    <row r="15" spans="1:8" ht="38.25" x14ac:dyDescent="0.2">
      <c r="A15" s="150" t="s">
        <v>347</v>
      </c>
      <c r="B15" s="137">
        <f>D15/D20</f>
        <v>0.21428571428571427</v>
      </c>
      <c r="C15" s="137">
        <f>E15/E20</f>
        <v>0.25</v>
      </c>
      <c r="D15" s="92">
        <v>24</v>
      </c>
      <c r="E15" s="92">
        <v>26</v>
      </c>
      <c r="F15" s="79"/>
      <c r="G15" s="79"/>
      <c r="H15" s="169">
        <f>D15/F14*100</f>
        <v>21.428571428571427</v>
      </c>
    </row>
    <row r="16" spans="1:8" ht="25.5" x14ac:dyDescent="0.2">
      <c r="A16" s="150" t="s">
        <v>348</v>
      </c>
      <c r="B16" s="137">
        <f>D16/D20</f>
        <v>0.29464285714285715</v>
      </c>
      <c r="C16" s="137">
        <f>E16/E20</f>
        <v>0.34615384615384615</v>
      </c>
      <c r="D16" s="92">
        <v>33</v>
      </c>
      <c r="E16" s="92">
        <v>36</v>
      </c>
      <c r="F16" s="130"/>
      <c r="G16" s="130"/>
      <c r="H16">
        <f>D16/F14*100</f>
        <v>29.464285714285715</v>
      </c>
    </row>
    <row r="17" spans="1:8" ht="25.5" x14ac:dyDescent="0.2">
      <c r="A17" s="150" t="s">
        <v>349</v>
      </c>
      <c r="B17" s="137">
        <f>D17/D20</f>
        <v>0.3392857142857143</v>
      </c>
      <c r="C17" s="137">
        <f>E17/E20</f>
        <v>0.27884615384615385</v>
      </c>
      <c r="D17" s="92">
        <v>38</v>
      </c>
      <c r="E17" s="92">
        <v>29</v>
      </c>
      <c r="F17" s="130"/>
      <c r="G17" s="130"/>
      <c r="H17">
        <f>D17/F14*100</f>
        <v>33.928571428571431</v>
      </c>
    </row>
    <row r="18" spans="1:8" ht="51" x14ac:dyDescent="0.2">
      <c r="A18" s="150" t="s">
        <v>350</v>
      </c>
      <c r="B18" s="137">
        <f>D18/D20</f>
        <v>4.4642857142857144E-2</v>
      </c>
      <c r="C18" s="137">
        <f>E18/E20</f>
        <v>9.6153846153846159E-3</v>
      </c>
      <c r="D18" s="92">
        <v>5</v>
      </c>
      <c r="E18" s="92">
        <v>1</v>
      </c>
      <c r="F18" s="130"/>
      <c r="G18" s="130"/>
      <c r="H18">
        <f>D18/F14*100</f>
        <v>4.4642857142857144</v>
      </c>
    </row>
    <row r="19" spans="1:8" x14ac:dyDescent="0.2">
      <c r="A19" s="150"/>
      <c r="B19" s="137">
        <f>SUM(B14:B18)</f>
        <v>1</v>
      </c>
      <c r="C19" s="137">
        <f>SUM(C14:C18)</f>
        <v>1</v>
      </c>
      <c r="D19" s="151"/>
      <c r="E19" s="151"/>
      <c r="F19" s="130"/>
      <c r="G19" s="130"/>
    </row>
    <row r="20" spans="1:8" x14ac:dyDescent="0.2">
      <c r="A20" s="148"/>
      <c r="B20" s="152"/>
      <c r="C20" s="152">
        <f>C14+C15+C16+C17+C18</f>
        <v>1</v>
      </c>
      <c r="D20" s="153">
        <f>SUM(D14:D19)</f>
        <v>112</v>
      </c>
      <c r="E20" s="153">
        <f>SUM(E14:E19)</f>
        <v>104</v>
      </c>
      <c r="F20" s="130"/>
      <c r="G20" s="130"/>
    </row>
    <row r="21" spans="1:8" x14ac:dyDescent="0.2">
      <c r="A21" s="148"/>
      <c r="B21" s="146"/>
      <c r="C21" s="146"/>
      <c r="D21" s="146"/>
      <c r="E21" s="146"/>
      <c r="F21" s="130"/>
      <c r="G21" s="130"/>
    </row>
    <row r="22" spans="1:8" x14ac:dyDescent="0.2">
      <c r="A22" s="128"/>
      <c r="B22" s="154">
        <v>44378</v>
      </c>
      <c r="C22" s="154">
        <v>44743</v>
      </c>
      <c r="D22" s="79"/>
      <c r="E22" s="79"/>
      <c r="F22" s="130"/>
      <c r="G22" s="130"/>
    </row>
    <row r="23" spans="1:8" ht="25.5" x14ac:dyDescent="0.2">
      <c r="A23" s="139" t="s">
        <v>351</v>
      </c>
      <c r="B23" s="138">
        <f>B24+B25</f>
        <v>112</v>
      </c>
      <c r="C23" s="138">
        <f>C24+C25</f>
        <v>104</v>
      </c>
      <c r="D23" s="79"/>
      <c r="E23" s="79"/>
      <c r="F23" s="130"/>
      <c r="G23" s="130"/>
    </row>
    <row r="24" spans="1:8" x14ac:dyDescent="0.2">
      <c r="A24" s="145" t="s">
        <v>297</v>
      </c>
      <c r="B24" s="92">
        <v>72</v>
      </c>
      <c r="C24" s="92">
        <v>51</v>
      </c>
      <c r="D24" s="79"/>
      <c r="E24" s="79"/>
      <c r="F24" s="130"/>
      <c r="G24" s="130"/>
    </row>
    <row r="25" spans="1:8" x14ac:dyDescent="0.2">
      <c r="A25" s="145" t="s">
        <v>298</v>
      </c>
      <c r="B25" s="92">
        <v>40</v>
      </c>
      <c r="C25" s="92">
        <v>53</v>
      </c>
      <c r="D25" s="79"/>
      <c r="E25" s="79"/>
      <c r="F25" s="130"/>
      <c r="G25" s="130"/>
    </row>
    <row r="26" spans="1:8" x14ac:dyDescent="0.2">
      <c r="A26" s="128"/>
      <c r="B26" s="79"/>
      <c r="C26" s="79"/>
      <c r="D26" s="79"/>
      <c r="E26" s="79"/>
      <c r="F26" s="130"/>
      <c r="G26" s="130"/>
    </row>
    <row r="27" spans="1:8" x14ac:dyDescent="0.2">
      <c r="A27" s="145" t="s">
        <v>352</v>
      </c>
      <c r="B27" s="92">
        <v>1</v>
      </c>
      <c r="C27" s="92">
        <v>0</v>
      </c>
      <c r="D27" s="138">
        <f>B27+B28+B29+B30+B31</f>
        <v>112</v>
      </c>
      <c r="E27" s="138">
        <f>C27+C28+C29+C30+C31</f>
        <v>104</v>
      </c>
      <c r="F27" s="130"/>
      <c r="G27" s="130"/>
    </row>
    <row r="28" spans="1:8" x14ac:dyDescent="0.2">
      <c r="A28" s="145" t="s">
        <v>353</v>
      </c>
      <c r="B28" s="92">
        <v>3</v>
      </c>
      <c r="C28" s="92">
        <v>6</v>
      </c>
      <c r="D28" s="92"/>
      <c r="E28" s="92"/>
      <c r="F28" s="130"/>
      <c r="G28" s="130"/>
    </row>
    <row r="29" spans="1:8" x14ac:dyDescent="0.2">
      <c r="A29" s="145" t="s">
        <v>354</v>
      </c>
      <c r="B29" s="92">
        <v>12</v>
      </c>
      <c r="C29" s="92">
        <v>8</v>
      </c>
      <c r="D29" s="92"/>
      <c r="E29" s="92"/>
      <c r="F29" s="130"/>
      <c r="G29" s="130"/>
    </row>
    <row r="30" spans="1:8" x14ac:dyDescent="0.2">
      <c r="A30" s="145" t="s">
        <v>355</v>
      </c>
      <c r="B30" s="92">
        <v>8</v>
      </c>
      <c r="C30" s="92">
        <v>8</v>
      </c>
      <c r="D30" s="92"/>
      <c r="E30" s="92"/>
      <c r="F30" s="130"/>
      <c r="G30" s="130"/>
    </row>
    <row r="31" spans="1:8" x14ac:dyDescent="0.2">
      <c r="A31" s="145" t="s">
        <v>356</v>
      </c>
      <c r="B31" s="92">
        <v>88</v>
      </c>
      <c r="C31" s="92">
        <v>82</v>
      </c>
      <c r="D31" s="92"/>
      <c r="E31" s="92"/>
      <c r="F31" s="130"/>
      <c r="G31" s="130"/>
    </row>
    <row r="32" spans="1:8" x14ac:dyDescent="0.2">
      <c r="A32" s="155"/>
      <c r="B32" s="94"/>
      <c r="C32" s="94"/>
      <c r="D32" s="94"/>
      <c r="E32" s="94"/>
      <c r="F32" s="130"/>
      <c r="G32" s="130"/>
    </row>
    <row r="33" spans="1:14" x14ac:dyDescent="0.2">
      <c r="A33" s="155"/>
      <c r="B33" s="94"/>
      <c r="C33" s="94"/>
      <c r="D33" s="94"/>
      <c r="E33" s="94"/>
      <c r="F33" s="130"/>
      <c r="G33" s="130"/>
    </row>
    <row r="34" spans="1:14" x14ac:dyDescent="0.2">
      <c r="A34" s="145" t="s">
        <v>357</v>
      </c>
      <c r="B34" s="92">
        <v>83</v>
      </c>
      <c r="C34" s="92">
        <v>63</v>
      </c>
      <c r="D34" s="138">
        <f>B34+B35+B36</f>
        <v>112</v>
      </c>
      <c r="E34" s="138">
        <f>C34+C35+C36</f>
        <v>104</v>
      </c>
      <c r="F34" s="130"/>
      <c r="G34" s="130"/>
    </row>
    <row r="35" spans="1:14" x14ac:dyDescent="0.2">
      <c r="A35" s="145" t="s">
        <v>358</v>
      </c>
      <c r="B35" s="92">
        <v>21</v>
      </c>
      <c r="C35" s="92">
        <v>31</v>
      </c>
      <c r="D35" s="92"/>
      <c r="E35" s="92"/>
      <c r="F35" s="130"/>
      <c r="G35" s="130"/>
    </row>
    <row r="36" spans="1:14" x14ac:dyDescent="0.2">
      <c r="A36" s="145" t="s">
        <v>359</v>
      </c>
      <c r="B36" s="92">
        <v>8</v>
      </c>
      <c r="C36" s="92">
        <v>10</v>
      </c>
      <c r="D36" s="92"/>
      <c r="E36" s="92"/>
      <c r="F36" s="79"/>
      <c r="G36" s="79"/>
    </row>
    <row r="37" spans="1:14" ht="14.25" customHeight="1" x14ac:dyDescent="0.2">
      <c r="A37" s="145" t="s">
        <v>360</v>
      </c>
      <c r="B37" s="92">
        <v>8</v>
      </c>
      <c r="C37" s="92">
        <v>10</v>
      </c>
      <c r="D37" s="92"/>
      <c r="E37" s="92"/>
      <c r="F37" s="79"/>
      <c r="G37" s="79"/>
    </row>
    <row r="38" spans="1:14" x14ac:dyDescent="0.2">
      <c r="A38" s="145"/>
      <c r="B38" s="137"/>
      <c r="C38" s="92"/>
      <c r="D38" s="92"/>
      <c r="E38" s="92"/>
      <c r="F38" s="79"/>
      <c r="G38" s="79"/>
    </row>
    <row r="39" spans="1:14" x14ac:dyDescent="0.2">
      <c r="A39" s="79"/>
      <c r="B39" s="79"/>
      <c r="C39" s="79"/>
      <c r="D39" s="79"/>
      <c r="E39" s="79"/>
      <c r="F39" s="79"/>
      <c r="G39" s="79"/>
    </row>
    <row r="40" spans="1:14" x14ac:dyDescent="0.2">
      <c r="A40" s="79"/>
      <c r="B40" s="79"/>
      <c r="C40" s="79"/>
      <c r="D40" s="79"/>
      <c r="E40" s="79"/>
      <c r="F40" s="79"/>
      <c r="G40" s="79"/>
    </row>
    <row r="41" spans="1:14" x14ac:dyDescent="0.2">
      <c r="A41" s="49"/>
      <c r="B41" s="49"/>
      <c r="C41" s="49"/>
      <c r="D41" s="49"/>
      <c r="E41" s="49"/>
      <c r="F41" s="49"/>
      <c r="G41" s="49"/>
    </row>
    <row r="43" spans="1:14" ht="16.5" customHeight="1" x14ac:dyDescent="0.2">
      <c r="A43" s="1067" t="s">
        <v>481</v>
      </c>
      <c r="B43" s="1067"/>
      <c r="C43" s="1067"/>
      <c r="D43" s="1067"/>
      <c r="E43" s="66"/>
      <c r="F43" s="66"/>
      <c r="G43" s="66"/>
      <c r="H43" s="95"/>
      <c r="I43" s="95"/>
      <c r="J43" s="95"/>
      <c r="K43" s="95"/>
      <c r="L43" s="95"/>
      <c r="M43" s="95"/>
      <c r="N43" s="95"/>
    </row>
    <row r="44" spans="1:14" ht="15.75" x14ac:dyDescent="0.25">
      <c r="A44" s="53"/>
      <c r="B44" s="123" t="s">
        <v>404</v>
      </c>
      <c r="C44" s="123" t="s">
        <v>405</v>
      </c>
      <c r="D44" s="123" t="s">
        <v>406</v>
      </c>
      <c r="E44" s="123" t="s">
        <v>407</v>
      </c>
      <c r="F44" s="123" t="s">
        <v>408</v>
      </c>
      <c r="G44" s="123" t="s">
        <v>409</v>
      </c>
      <c r="H44" s="123" t="s">
        <v>398</v>
      </c>
      <c r="I44" s="123" t="s">
        <v>399</v>
      </c>
      <c r="J44" s="123" t="s">
        <v>400</v>
      </c>
      <c r="K44" s="123" t="s">
        <v>402</v>
      </c>
      <c r="L44" s="123" t="s">
        <v>401</v>
      </c>
      <c r="M44" s="123" t="s">
        <v>403</v>
      </c>
      <c r="N44" s="123" t="s">
        <v>404</v>
      </c>
    </row>
    <row r="45" spans="1:14" ht="15.75" x14ac:dyDescent="0.2">
      <c r="A45" s="67" t="s">
        <v>463</v>
      </c>
      <c r="B45" s="122">
        <v>1.2E-2</v>
      </c>
      <c r="C45" s="122">
        <v>1.2E-2</v>
      </c>
      <c r="D45" s="122">
        <v>1.0999999999999999E-2</v>
      </c>
      <c r="E45" s="122">
        <v>0.01</v>
      </c>
      <c r="F45" s="122">
        <v>8.9999999999999993E-3</v>
      </c>
      <c r="G45" s="122">
        <v>7.0000000000000001E-3</v>
      </c>
      <c r="H45" s="122">
        <v>6.0000000000000001E-3</v>
      </c>
      <c r="I45" s="122"/>
      <c r="J45" s="122"/>
      <c r="K45" s="122"/>
      <c r="L45" s="122"/>
      <c r="M45" s="122"/>
      <c r="N45" s="122"/>
    </row>
    <row r="46" spans="1:14" ht="15.75" x14ac:dyDescent="0.2">
      <c r="A46" s="67" t="s">
        <v>482</v>
      </c>
      <c r="B46" s="122">
        <v>7.0000000000000001E-3</v>
      </c>
      <c r="C46" s="122">
        <v>6.0000000000000001E-3</v>
      </c>
      <c r="D46" s="122">
        <v>7.0000000000000001E-3</v>
      </c>
      <c r="E46" s="122">
        <v>7.0000000000000001E-3</v>
      </c>
      <c r="F46" s="122">
        <v>8.0000000000000002E-3</v>
      </c>
      <c r="G46" s="122">
        <v>6.0000000000000001E-3</v>
      </c>
      <c r="H46" s="122">
        <v>6.0000000000000001E-3</v>
      </c>
      <c r="I46" s="122"/>
      <c r="J46" s="122"/>
      <c r="K46" s="122"/>
      <c r="L46" s="122"/>
      <c r="M46" s="122"/>
      <c r="N46" s="122"/>
    </row>
    <row r="48" spans="1:14" x14ac:dyDescent="0.2">
      <c r="A48" s="169" t="s">
        <v>551</v>
      </c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</row>
    <row r="49" spans="1:14" x14ac:dyDescent="0.2">
      <c r="A49" s="169" t="s">
        <v>552</v>
      </c>
      <c r="B49" s="1068" t="s">
        <v>553</v>
      </c>
      <c r="C49" s="598"/>
      <c r="D49" s="598"/>
      <c r="E49" s="598"/>
      <c r="F49" s="598"/>
      <c r="G49" s="598"/>
      <c r="H49" s="68"/>
      <c r="I49" s="169"/>
      <c r="J49" s="169"/>
      <c r="K49" s="169"/>
      <c r="L49" s="169"/>
      <c r="M49" s="169"/>
      <c r="N49" s="169"/>
    </row>
    <row r="50" spans="1:14" ht="15.75" x14ac:dyDescent="0.25">
      <c r="B50" s="119"/>
      <c r="C50" s="121"/>
      <c r="D50" s="157"/>
      <c r="E50" s="118"/>
      <c r="F50" s="120"/>
      <c r="G50" s="168"/>
      <c r="H50" s="68"/>
    </row>
    <row r="51" spans="1:14" ht="15.75" x14ac:dyDescent="0.25">
      <c r="B51" s="157"/>
      <c r="C51" s="121"/>
      <c r="D51" s="157"/>
      <c r="E51" s="118"/>
      <c r="F51" s="120"/>
      <c r="G51" s="168"/>
      <c r="H51" s="68"/>
    </row>
  </sheetData>
  <mergeCells count="5">
    <mergeCell ref="A2:C2"/>
    <mergeCell ref="A7:C7"/>
    <mergeCell ref="A12:C12"/>
    <mergeCell ref="A43:D43"/>
    <mergeCell ref="B49:G4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V145"/>
  <sheetViews>
    <sheetView view="pageBreakPreview" topLeftCell="A31" zoomScale="80" zoomScaleNormal="70" zoomScaleSheetLayoutView="80" workbookViewId="0">
      <selection activeCell="H8" sqref="H8"/>
    </sheetView>
  </sheetViews>
  <sheetFormatPr defaultRowHeight="12.75" x14ac:dyDescent="0.2"/>
  <cols>
    <col min="1" max="1" width="15" customWidth="1"/>
    <col min="2" max="2" width="17.7109375" customWidth="1"/>
    <col min="3" max="6" width="15.42578125" style="86" customWidth="1"/>
    <col min="7" max="7" width="14.7109375" customWidth="1"/>
    <col min="8" max="8" width="13.5703125" customWidth="1"/>
    <col min="9" max="9" width="19.85546875" style="82" customWidth="1"/>
    <col min="11" max="11" width="21" customWidth="1"/>
    <col min="12" max="12" width="14.5703125" bestFit="1" customWidth="1"/>
    <col min="14" max="14" width="19" customWidth="1"/>
    <col min="15" max="15" width="19.28515625" customWidth="1"/>
    <col min="16" max="16" width="22.140625" customWidth="1"/>
    <col min="17" max="18" width="2.42578125" customWidth="1"/>
    <col min="19" max="19" width="24.85546875" customWidth="1"/>
    <col min="20" max="20" width="21.28515625" customWidth="1"/>
    <col min="21" max="21" width="15.42578125" customWidth="1"/>
    <col min="22" max="22" width="11.5703125" customWidth="1"/>
    <col min="25" max="25" width="9.140625" customWidth="1"/>
  </cols>
  <sheetData>
    <row r="2" spans="1:10" ht="15.75" x14ac:dyDescent="0.2">
      <c r="A2" s="54" t="s">
        <v>361</v>
      </c>
      <c r="B2" s="55"/>
      <c r="C2" s="84"/>
      <c r="D2" s="84"/>
      <c r="E2" s="84"/>
      <c r="F2" s="84"/>
      <c r="G2" s="56"/>
      <c r="H2" s="161"/>
      <c r="I2" s="56"/>
    </row>
    <row r="3" spans="1:10" ht="163.5" customHeight="1" x14ac:dyDescent="0.2">
      <c r="A3" s="57" t="s">
        <v>362</v>
      </c>
      <c r="B3" s="57" t="s">
        <v>363</v>
      </c>
      <c r="C3" s="58" t="s">
        <v>364</v>
      </c>
      <c r="D3" s="58" t="s">
        <v>420</v>
      </c>
      <c r="E3" s="59" t="s">
        <v>365</v>
      </c>
      <c r="F3" s="257"/>
      <c r="H3" s="60"/>
      <c r="I3" s="61"/>
    </row>
    <row r="4" spans="1:10" ht="15.75" x14ac:dyDescent="0.2">
      <c r="A4" s="487">
        <f>A5/E5*100</f>
        <v>32.955513332896544</v>
      </c>
      <c r="B4" s="487">
        <f>B5/E5*100</f>
        <v>5.715346480595775</v>
      </c>
      <c r="C4" s="487">
        <f>C5/E5*100</f>
        <v>59.182336368996914</v>
      </c>
      <c r="D4" s="487">
        <f>D5/E5*100</f>
        <v>2.1468038175107558</v>
      </c>
      <c r="E4" s="488">
        <f>A4+B4+C4+D4</f>
        <v>99.999999999999986</v>
      </c>
      <c r="F4" s="258"/>
      <c r="H4" s="61"/>
      <c r="I4" s="61"/>
      <c r="J4" s="49"/>
    </row>
    <row r="5" spans="1:10" ht="15.75" x14ac:dyDescent="0.2">
      <c r="A5" s="489">
        <f>L25</f>
        <v>1509</v>
      </c>
      <c r="B5" s="489">
        <f>L32</f>
        <v>261.7</v>
      </c>
      <c r="C5" s="490">
        <f>D16</f>
        <v>2709.9</v>
      </c>
      <c r="D5" s="491">
        <f>A17</f>
        <v>98.300000000000011</v>
      </c>
      <c r="E5" s="492">
        <f>A5+B5+C5+D5</f>
        <v>4578.9000000000005</v>
      </c>
      <c r="F5" s="259"/>
      <c r="H5" s="61"/>
      <c r="I5" s="61"/>
      <c r="J5" s="49"/>
    </row>
    <row r="6" spans="1:10" ht="28.5" customHeight="1" x14ac:dyDescent="0.2">
      <c r="A6" s="88" t="s">
        <v>366</v>
      </c>
      <c r="B6" s="88"/>
      <c r="C6" s="89"/>
      <c r="D6" s="166"/>
      <c r="E6" s="166"/>
      <c r="F6" s="166"/>
      <c r="G6" s="61"/>
      <c r="H6" s="61"/>
      <c r="I6" s="61"/>
      <c r="J6" s="49"/>
    </row>
    <row r="7" spans="1:10" ht="47.25" x14ac:dyDescent="0.2">
      <c r="A7" s="40" t="s">
        <v>367</v>
      </c>
      <c r="B7" s="40" t="s">
        <v>368</v>
      </c>
      <c r="C7" s="40" t="s">
        <v>369</v>
      </c>
      <c r="D7" s="40" t="s">
        <v>371</v>
      </c>
      <c r="E7" s="40" t="s">
        <v>419</v>
      </c>
      <c r="F7" s="40" t="s">
        <v>370</v>
      </c>
      <c r="G7" s="40" t="s">
        <v>372</v>
      </c>
      <c r="H7" s="40" t="s">
        <v>373</v>
      </c>
      <c r="I7" s="60"/>
      <c r="J7" s="49"/>
    </row>
    <row r="8" spans="1:10" ht="15.75" x14ac:dyDescent="0.2">
      <c r="A8" s="487">
        <f>A9/H9*100</f>
        <v>15.11735998140832</v>
      </c>
      <c r="B8" s="487">
        <f>B9/H9*100</f>
        <v>44.157564489890774</v>
      </c>
      <c r="C8" s="487">
        <f>C9/H9*100</f>
        <v>19.223797350685569</v>
      </c>
      <c r="D8" s="487">
        <f>D9/H9*100</f>
        <v>3.5277713223332565</v>
      </c>
      <c r="E8" s="487">
        <f>E9/H9*100</f>
        <v>2.3471996281663956</v>
      </c>
      <c r="F8" s="487">
        <f>F9/H9*100</f>
        <v>7.5784336509412045</v>
      </c>
      <c r="G8" s="487">
        <f>G9/H9*100</f>
        <v>8.0478735765744815</v>
      </c>
      <c r="H8" s="493">
        <f>A8+B8+C8+D8+E8+F8+G8</f>
        <v>100</v>
      </c>
      <c r="I8" s="60" t="s">
        <v>69</v>
      </c>
      <c r="J8" s="49"/>
    </row>
    <row r="9" spans="1:10" ht="15.75" x14ac:dyDescent="0.2">
      <c r="A9" s="494">
        <f>L50</f>
        <v>650.5</v>
      </c>
      <c r="B9" s="494">
        <f>L56</f>
        <v>1900.1</v>
      </c>
      <c r="C9" s="494">
        <f>L54</f>
        <v>827.2</v>
      </c>
      <c r="D9" s="494">
        <f>L58</f>
        <v>151.80000000000001</v>
      </c>
      <c r="E9" s="494">
        <f>L59</f>
        <v>101</v>
      </c>
      <c r="F9" s="494">
        <f>L57</f>
        <v>326.10000000000002</v>
      </c>
      <c r="G9" s="494">
        <f>L73</f>
        <v>346.29999999999995</v>
      </c>
      <c r="H9" s="495">
        <f>A9+B9+C9+D9+E9+F9+G9</f>
        <v>4303</v>
      </c>
      <c r="I9" s="87" t="s">
        <v>384</v>
      </c>
      <c r="J9" s="49"/>
    </row>
    <row r="10" spans="1:10" ht="15.75" x14ac:dyDescent="0.2">
      <c r="A10" s="61"/>
      <c r="B10" s="61"/>
      <c r="C10" s="90"/>
      <c r="D10" s="90"/>
      <c r="E10" s="90"/>
      <c r="F10" s="90"/>
      <c r="G10" s="61"/>
      <c r="H10" s="91"/>
      <c r="I10" s="60"/>
      <c r="J10" s="49"/>
    </row>
    <row r="11" spans="1:10" ht="15.75" x14ac:dyDescent="0.2">
      <c r="A11" s="61"/>
      <c r="B11" s="61"/>
      <c r="C11" s="90"/>
      <c r="D11" s="90"/>
      <c r="E11" s="90"/>
      <c r="F11" s="90"/>
      <c r="G11" s="61"/>
      <c r="H11" s="61"/>
      <c r="I11" s="61"/>
      <c r="J11" s="49"/>
    </row>
    <row r="12" spans="1:10" ht="47.25" customHeight="1" x14ac:dyDescent="0.2">
      <c r="A12" s="602" t="s">
        <v>378</v>
      </c>
      <c r="B12" s="602"/>
      <c r="C12" s="90"/>
      <c r="D12" s="1128" t="s">
        <v>374</v>
      </c>
      <c r="E12" s="1128"/>
      <c r="F12" s="90"/>
      <c r="I12" s="163"/>
      <c r="J12" s="49"/>
    </row>
    <row r="13" spans="1:10" ht="15.75" x14ac:dyDescent="0.2">
      <c r="A13" s="1071">
        <f>L43</f>
        <v>111.6</v>
      </c>
      <c r="B13" s="1071"/>
      <c r="C13" s="90"/>
      <c r="D13" s="1071">
        <f>L40</f>
        <v>880.4</v>
      </c>
      <c r="E13" s="1071"/>
      <c r="F13" s="90"/>
      <c r="I13" s="163"/>
      <c r="J13" s="49"/>
    </row>
    <row r="14" spans="1:10" ht="15.75" x14ac:dyDescent="0.2">
      <c r="A14" s="1071">
        <f>L44</f>
        <v>11.4</v>
      </c>
      <c r="B14" s="1071"/>
      <c r="C14" s="90"/>
      <c r="D14" s="1071">
        <f>L41</f>
        <v>13.8</v>
      </c>
      <c r="E14" s="1071"/>
      <c r="F14" s="90"/>
      <c r="I14" s="163"/>
      <c r="J14" s="49"/>
    </row>
    <row r="15" spans="1:10" s="169" customFormat="1" ht="15.75" x14ac:dyDescent="0.2">
      <c r="A15" s="1071">
        <f>L45</f>
        <v>-26.1</v>
      </c>
      <c r="B15" s="1071"/>
      <c r="C15" s="90"/>
      <c r="D15" s="1069">
        <f>L42</f>
        <v>1815.7</v>
      </c>
      <c r="E15" s="1070"/>
      <c r="F15" s="90"/>
      <c r="I15" s="163"/>
      <c r="J15" s="49"/>
    </row>
    <row r="16" spans="1:10" ht="15.75" x14ac:dyDescent="0.2">
      <c r="A16" s="1135">
        <f>L46</f>
        <v>1.4</v>
      </c>
      <c r="B16" s="1136"/>
      <c r="C16" s="90"/>
      <c r="D16" s="1124">
        <f>SUM(D13:E15)</f>
        <v>2709.9</v>
      </c>
      <c r="E16" s="1125"/>
      <c r="F16" s="90"/>
      <c r="I16" s="163"/>
      <c r="J16" s="49"/>
    </row>
    <row r="17" spans="1:22" ht="15.75" x14ac:dyDescent="0.2">
      <c r="A17" s="1137">
        <f>SUM(A13:B16)</f>
        <v>98.300000000000011</v>
      </c>
      <c r="B17" s="1137"/>
      <c r="C17" s="90"/>
      <c r="D17" s="1126"/>
      <c r="E17" s="1127"/>
      <c r="F17" s="90"/>
      <c r="I17" s="163"/>
      <c r="J17" s="49"/>
    </row>
    <row r="18" spans="1:22" ht="15.75" x14ac:dyDescent="0.2">
      <c r="A18" s="1132"/>
      <c r="B18" s="1132"/>
      <c r="C18" s="90"/>
      <c r="D18" s="90"/>
      <c r="E18" s="90"/>
      <c r="F18" s="90"/>
      <c r="G18" s="163"/>
      <c r="H18" s="163"/>
      <c r="I18" s="163"/>
      <c r="J18" s="49"/>
    </row>
    <row r="19" spans="1:22" ht="15.75" x14ac:dyDescent="0.2">
      <c r="A19" s="1133"/>
      <c r="B19" s="1134"/>
      <c r="C19" s="90"/>
      <c r="D19" s="90"/>
      <c r="E19" s="90"/>
      <c r="F19" s="90"/>
      <c r="G19" s="162"/>
      <c r="H19" s="12"/>
      <c r="J19" s="49"/>
    </row>
    <row r="20" spans="1:22" ht="39.75" customHeight="1" x14ac:dyDescent="0.2">
      <c r="A20" s="167" t="s">
        <v>372</v>
      </c>
      <c r="B20" s="167" t="s">
        <v>368</v>
      </c>
      <c r="C20" s="167" t="s">
        <v>369</v>
      </c>
      <c r="D20" s="167" t="s">
        <v>367</v>
      </c>
      <c r="E20" s="167" t="s">
        <v>370</v>
      </c>
      <c r="F20" s="167" t="s">
        <v>371</v>
      </c>
      <c r="G20" s="167" t="s">
        <v>419</v>
      </c>
      <c r="J20" s="49"/>
    </row>
    <row r="21" spans="1:22" ht="15.75" x14ac:dyDescent="0.25">
      <c r="A21" s="105">
        <f>G8</f>
        <v>8.0478735765744815</v>
      </c>
      <c r="B21" s="127">
        <f>B8</f>
        <v>44.157564489890774</v>
      </c>
      <c r="C21" s="105">
        <f>C8</f>
        <v>19.223797350685569</v>
      </c>
      <c r="D21" s="105">
        <f>A8</f>
        <v>15.11735998140832</v>
      </c>
      <c r="E21" s="105">
        <f>F8</f>
        <v>7.5784336509412045</v>
      </c>
      <c r="F21" s="105">
        <f>D8</f>
        <v>3.5277713223332565</v>
      </c>
      <c r="G21" s="105">
        <f>E8</f>
        <v>2.3471996281663956</v>
      </c>
      <c r="H21" s="70">
        <f>SUM(A21:G21)</f>
        <v>99.999999999999986</v>
      </c>
      <c r="I21" s="61"/>
      <c r="J21" s="49"/>
    </row>
    <row r="22" spans="1:22" ht="15.75" x14ac:dyDescent="0.2">
      <c r="A22" s="61"/>
      <c r="B22" s="60"/>
      <c r="C22" s="164"/>
      <c r="D22" s="164"/>
      <c r="E22" s="164"/>
      <c r="F22" s="164"/>
      <c r="G22" s="60"/>
      <c r="H22" s="61"/>
      <c r="I22" s="61"/>
      <c r="J22" s="49"/>
    </row>
    <row r="23" spans="1:22" ht="12.75" customHeight="1" x14ac:dyDescent="0.25">
      <c r="H23" s="1089"/>
      <c r="I23" s="1090"/>
      <c r="J23" s="1090"/>
      <c r="K23" s="1090"/>
      <c r="L23" s="1090"/>
      <c r="O23" s="198"/>
      <c r="P23" s="198"/>
      <c r="Q23" s="198"/>
      <c r="R23" s="198"/>
      <c r="S23" s="199"/>
      <c r="T23" s="200"/>
      <c r="U23" s="200"/>
      <c r="V23" s="200"/>
    </row>
    <row r="24" spans="1:22" ht="15.75" x14ac:dyDescent="0.2">
      <c r="A24" s="62"/>
      <c r="B24" s="1130" t="s">
        <v>303</v>
      </c>
      <c r="C24" s="1131"/>
      <c r="D24" s="1131"/>
      <c r="E24" s="1131"/>
      <c r="F24" s="1131"/>
      <c r="G24" s="1131"/>
      <c r="H24" s="1131"/>
      <c r="I24" s="1131"/>
      <c r="J24" s="1131"/>
      <c r="K24" s="1131"/>
      <c r="L24" s="63"/>
      <c r="M24" s="65" t="s">
        <v>384</v>
      </c>
      <c r="N24" s="62"/>
      <c r="O24" s="201"/>
      <c r="P24" s="202"/>
      <c r="Q24" s="201"/>
      <c r="R24" s="201"/>
      <c r="S24" s="203"/>
      <c r="T24" s="203"/>
      <c r="U24" s="203"/>
      <c r="V24" s="203"/>
    </row>
    <row r="25" spans="1:22" ht="15.75" x14ac:dyDescent="0.25">
      <c r="A25" s="62"/>
      <c r="B25" s="113">
        <v>1</v>
      </c>
      <c r="C25" s="1077" t="s">
        <v>304</v>
      </c>
      <c r="D25" s="1077"/>
      <c r="E25" s="1077"/>
      <c r="F25" s="1077"/>
      <c r="G25" s="1077"/>
      <c r="H25" s="1077"/>
      <c r="I25" s="1077"/>
      <c r="J25" s="1087">
        <f>J26+J27+J28+J29+J30+J31</f>
        <v>1836.4</v>
      </c>
      <c r="K25" s="1087"/>
      <c r="L25" s="1087">
        <f>L26+L27+L28+L29+L30+L31</f>
        <v>1509</v>
      </c>
      <c r="M25" s="1087"/>
      <c r="N25" s="15">
        <f>L25/J25*100</f>
        <v>82.171640165541277</v>
      </c>
      <c r="O25" s="204"/>
      <c r="P25" s="205"/>
      <c r="Q25" s="206"/>
      <c r="R25" s="201"/>
      <c r="S25" s="207"/>
      <c r="T25" s="208"/>
      <c r="U25" s="209"/>
      <c r="V25" s="210"/>
    </row>
    <row r="26" spans="1:22" ht="24.75" customHeight="1" x14ac:dyDescent="0.25">
      <c r="A26" s="62"/>
      <c r="B26" s="114" t="s">
        <v>12</v>
      </c>
      <c r="C26" s="1088" t="s">
        <v>305</v>
      </c>
      <c r="D26" s="1088"/>
      <c r="E26" s="1088"/>
      <c r="F26" s="1088"/>
      <c r="G26" s="1088"/>
      <c r="H26" s="1088"/>
      <c r="I26" s="1088"/>
      <c r="J26" s="1084">
        <f>ТДНМР!$H$902</f>
        <v>254.1</v>
      </c>
      <c r="K26" s="1085"/>
      <c r="L26" s="1086">
        <f>ТДНМР!J902</f>
        <v>263.39999999999998</v>
      </c>
      <c r="M26" s="1086"/>
      <c r="N26" s="14">
        <f>L26/J26*100</f>
        <v>103.6599763872491</v>
      </c>
      <c r="O26" s="211"/>
      <c r="P26" s="211"/>
      <c r="Q26" s="212"/>
      <c r="R26" s="201"/>
      <c r="S26" s="213"/>
      <c r="T26" s="208"/>
      <c r="U26" s="209"/>
      <c r="V26" s="210"/>
    </row>
    <row r="27" spans="1:22" ht="15.75" customHeight="1" x14ac:dyDescent="0.25">
      <c r="A27" s="62"/>
      <c r="B27" s="114" t="s">
        <v>14</v>
      </c>
      <c r="C27" s="1081" t="s">
        <v>306</v>
      </c>
      <c r="D27" s="1081"/>
      <c r="E27" s="1081"/>
      <c r="F27" s="1081"/>
      <c r="G27" s="1081"/>
      <c r="H27" s="1081"/>
      <c r="I27" s="1081"/>
      <c r="J27" s="1084">
        <f>ТДНМР!$H$903</f>
        <v>1438.2</v>
      </c>
      <c r="K27" s="1085"/>
      <c r="L27" s="1086">
        <f>ТДНМР!J$903</f>
        <v>1146.5</v>
      </c>
      <c r="M27" s="1086"/>
      <c r="N27" s="14">
        <f t="shared" ref="N27:N37" si="0">L27/J27*100</f>
        <v>79.717702683910446</v>
      </c>
      <c r="O27" s="211"/>
      <c r="P27" s="211"/>
      <c r="Q27" s="214"/>
      <c r="R27" s="201"/>
      <c r="S27" s="215"/>
      <c r="T27" s="209"/>
      <c r="U27" s="209"/>
      <c r="V27" s="210"/>
    </row>
    <row r="28" spans="1:22" ht="15.75" x14ac:dyDescent="0.25">
      <c r="A28" s="62"/>
      <c r="B28" s="114" t="s">
        <v>16</v>
      </c>
      <c r="C28" s="1081" t="s">
        <v>307</v>
      </c>
      <c r="D28" s="1081"/>
      <c r="E28" s="1081"/>
      <c r="F28" s="1081"/>
      <c r="G28" s="1081"/>
      <c r="H28" s="1081"/>
      <c r="I28" s="1081"/>
      <c r="J28" s="1084">
        <f>ТДНМР!$H$904</f>
        <v>91.2</v>
      </c>
      <c r="K28" s="1085"/>
      <c r="L28" s="1086">
        <f>ТДНМР!$J$904</f>
        <v>73.3</v>
      </c>
      <c r="M28" s="1086"/>
      <c r="N28" s="14">
        <f t="shared" si="0"/>
        <v>80.372807017543863</v>
      </c>
      <c r="O28" s="211"/>
      <c r="P28" s="211"/>
      <c r="Q28" s="216"/>
      <c r="R28" s="201"/>
      <c r="S28" s="213"/>
      <c r="T28" s="209"/>
      <c r="U28" s="209"/>
      <c r="V28" s="210"/>
    </row>
    <row r="29" spans="1:22" ht="18.75" customHeight="1" x14ac:dyDescent="0.25">
      <c r="A29" s="62"/>
      <c r="B29" s="114" t="s">
        <v>18</v>
      </c>
      <c r="C29" s="1081" t="s">
        <v>308</v>
      </c>
      <c r="D29" s="1081"/>
      <c r="E29" s="1081"/>
      <c r="F29" s="1081"/>
      <c r="G29" s="1081"/>
      <c r="H29" s="1081"/>
      <c r="I29" s="1081"/>
      <c r="J29" s="1084">
        <f>ТДНМР!$H$905</f>
        <v>20.399999999999999</v>
      </c>
      <c r="K29" s="1085"/>
      <c r="L29" s="1086">
        <f>ТДНМР!$J$905</f>
        <v>8.1999999999999993</v>
      </c>
      <c r="M29" s="1086"/>
      <c r="N29" s="14">
        <f t="shared" si="0"/>
        <v>40.196078431372548</v>
      </c>
      <c r="O29" s="211"/>
      <c r="P29" s="211"/>
      <c r="Q29" s="212"/>
      <c r="R29" s="201"/>
      <c r="S29" s="213"/>
      <c r="T29" s="209"/>
      <c r="U29" s="209"/>
      <c r="V29" s="210"/>
    </row>
    <row r="30" spans="1:22" ht="15.75" x14ac:dyDescent="0.25">
      <c r="A30" s="62"/>
      <c r="B30" s="114" t="s">
        <v>31</v>
      </c>
      <c r="C30" s="1081" t="s">
        <v>309</v>
      </c>
      <c r="D30" s="1081"/>
      <c r="E30" s="1081"/>
      <c r="F30" s="1081"/>
      <c r="G30" s="1081"/>
      <c r="H30" s="1081"/>
      <c r="I30" s="1081"/>
      <c r="J30" s="1084">
        <f>ТДНМР!$H$906</f>
        <v>24</v>
      </c>
      <c r="K30" s="1085"/>
      <c r="L30" s="1086">
        <f>ТДНМР!$J$906</f>
        <v>13</v>
      </c>
      <c r="M30" s="1086"/>
      <c r="N30" s="14">
        <f t="shared" si="0"/>
        <v>54.166666666666664</v>
      </c>
      <c r="O30" s="211"/>
      <c r="P30" s="211"/>
      <c r="Q30" s="212"/>
      <c r="R30" s="201"/>
      <c r="S30" s="213"/>
      <c r="T30" s="209"/>
      <c r="U30" s="209"/>
      <c r="V30" s="210"/>
    </row>
    <row r="31" spans="1:22" ht="15.75" x14ac:dyDescent="0.25">
      <c r="A31" s="62"/>
      <c r="B31" s="114" t="s">
        <v>33</v>
      </c>
      <c r="C31" s="1081" t="s">
        <v>310</v>
      </c>
      <c r="D31" s="1081"/>
      <c r="E31" s="1081"/>
      <c r="F31" s="1081"/>
      <c r="G31" s="1081"/>
      <c r="H31" s="1081"/>
      <c r="I31" s="1081"/>
      <c r="J31" s="1084">
        <f>ТДНМР!$H$907</f>
        <v>8.5</v>
      </c>
      <c r="K31" s="1085"/>
      <c r="L31" s="1086">
        <f>ТДНМР!$J$907</f>
        <v>4.5999999999999996</v>
      </c>
      <c r="M31" s="1086"/>
      <c r="N31" s="14">
        <f t="shared" si="0"/>
        <v>54.117647058823529</v>
      </c>
      <c r="O31" s="211"/>
      <c r="P31" s="211"/>
      <c r="Q31" s="212"/>
      <c r="R31" s="201"/>
      <c r="S31" s="215"/>
      <c r="T31" s="209"/>
      <c r="U31" s="209"/>
      <c r="V31" s="210"/>
    </row>
    <row r="32" spans="1:22" ht="15.75" x14ac:dyDescent="0.2">
      <c r="A32" s="62"/>
      <c r="B32" s="113">
        <v>2</v>
      </c>
      <c r="C32" s="1077" t="s">
        <v>311</v>
      </c>
      <c r="D32" s="1077"/>
      <c r="E32" s="1077"/>
      <c r="F32" s="1077"/>
      <c r="G32" s="1077"/>
      <c r="H32" s="1077"/>
      <c r="I32" s="1077"/>
      <c r="J32" s="1078">
        <f>SUM(J33:K38)</f>
        <v>396.2</v>
      </c>
      <c r="K32" s="1078"/>
      <c r="L32" s="1078">
        <f>SUM(L33:M38)</f>
        <v>261.7</v>
      </c>
      <c r="M32" s="1078"/>
      <c r="N32" s="15">
        <f t="shared" si="0"/>
        <v>66.052498738011096</v>
      </c>
      <c r="O32" s="217"/>
      <c r="P32" s="217"/>
      <c r="Q32" s="206"/>
      <c r="R32" s="201"/>
      <c r="S32" s="213"/>
      <c r="T32" s="209"/>
      <c r="U32" s="209"/>
      <c r="V32" s="210"/>
    </row>
    <row r="33" spans="1:22" ht="32.25" customHeight="1" x14ac:dyDescent="0.25">
      <c r="A33" s="62"/>
      <c r="B33" s="114" t="s">
        <v>61</v>
      </c>
      <c r="C33" s="1081" t="s">
        <v>312</v>
      </c>
      <c r="D33" s="1081"/>
      <c r="E33" s="1081"/>
      <c r="F33" s="1081"/>
      <c r="G33" s="1081"/>
      <c r="H33" s="1081"/>
      <c r="I33" s="1081"/>
      <c r="J33" s="1072">
        <f>ТДНМР!$H$909</f>
        <v>325.89999999999998</v>
      </c>
      <c r="K33" s="1072"/>
      <c r="L33" s="1072">
        <f>ТДНМР!$J$909</f>
        <v>198.3</v>
      </c>
      <c r="M33" s="1072"/>
      <c r="N33" s="14">
        <f t="shared" si="0"/>
        <v>60.846885547714038</v>
      </c>
      <c r="O33" s="211"/>
      <c r="P33" s="211"/>
      <c r="Q33" s="206"/>
      <c r="R33" s="218"/>
      <c r="S33" s="213"/>
      <c r="T33" s="209"/>
      <c r="U33" s="209"/>
      <c r="V33" s="210"/>
    </row>
    <row r="34" spans="1:22" ht="15.75" x14ac:dyDescent="0.25">
      <c r="A34" s="62"/>
      <c r="B34" s="114" t="s">
        <v>62</v>
      </c>
      <c r="C34" s="1081" t="s">
        <v>313</v>
      </c>
      <c r="D34" s="1081"/>
      <c r="E34" s="1081"/>
      <c r="F34" s="1081"/>
      <c r="G34" s="1081"/>
      <c r="H34" s="1081"/>
      <c r="I34" s="1081"/>
      <c r="J34" s="1072">
        <f>ТДНМР!$H$910</f>
        <v>29.5</v>
      </c>
      <c r="K34" s="1072"/>
      <c r="L34" s="1072">
        <f>ТДНМР!$J$910</f>
        <v>27.5</v>
      </c>
      <c r="M34" s="1072"/>
      <c r="N34" s="14">
        <f t="shared" si="0"/>
        <v>93.220338983050837</v>
      </c>
      <c r="O34" s="211"/>
      <c r="P34" s="211"/>
      <c r="Q34" s="219"/>
      <c r="R34" s="201"/>
      <c r="S34" s="213"/>
      <c r="T34" s="209"/>
      <c r="U34" s="209"/>
      <c r="V34" s="210"/>
    </row>
    <row r="35" spans="1:22" ht="15.75" x14ac:dyDescent="0.25">
      <c r="A35" s="62"/>
      <c r="B35" s="114" t="s">
        <v>75</v>
      </c>
      <c r="C35" s="1081" t="s">
        <v>314</v>
      </c>
      <c r="D35" s="1081"/>
      <c r="E35" s="1081"/>
      <c r="F35" s="1081"/>
      <c r="G35" s="1081"/>
      <c r="H35" s="1081"/>
      <c r="I35" s="1081"/>
      <c r="J35" s="1072">
        <f>ТДНМР!$H$911</f>
        <v>29</v>
      </c>
      <c r="K35" s="1072"/>
      <c r="L35" s="1072">
        <f>ТДНМР!$J$911</f>
        <v>20.399999999999999</v>
      </c>
      <c r="M35" s="1072"/>
      <c r="N35" s="14">
        <f t="shared" si="0"/>
        <v>70.34482758620689</v>
      </c>
      <c r="O35" s="211"/>
      <c r="P35" s="211"/>
      <c r="Q35" s="219"/>
      <c r="R35" s="201"/>
      <c r="S35" s="213"/>
      <c r="T35" s="209"/>
      <c r="U35" s="209"/>
      <c r="V35" s="210"/>
    </row>
    <row r="36" spans="1:22" ht="31.5" customHeight="1" x14ac:dyDescent="0.25">
      <c r="A36" s="62"/>
      <c r="B36" s="114" t="s">
        <v>76</v>
      </c>
      <c r="C36" s="1081" t="s">
        <v>315</v>
      </c>
      <c r="D36" s="1081"/>
      <c r="E36" s="1081"/>
      <c r="F36" s="1081"/>
      <c r="G36" s="1081"/>
      <c r="H36" s="1081"/>
      <c r="I36" s="1081"/>
      <c r="J36" s="1072">
        <f>ТДНМР!$H$912</f>
        <v>7.9</v>
      </c>
      <c r="K36" s="1072"/>
      <c r="L36" s="1072">
        <f>ТДНМР!$J$912</f>
        <v>8.3000000000000007</v>
      </c>
      <c r="M36" s="1072"/>
      <c r="N36" s="14">
        <f t="shared" si="0"/>
        <v>105.0632911392405</v>
      </c>
      <c r="O36" s="211"/>
      <c r="P36" s="211"/>
      <c r="Q36" s="206"/>
      <c r="R36" s="218"/>
      <c r="S36" s="213"/>
      <c r="T36" s="209"/>
      <c r="U36" s="209"/>
      <c r="V36" s="210"/>
    </row>
    <row r="37" spans="1:22" ht="15.75" x14ac:dyDescent="0.25">
      <c r="A37" s="62"/>
      <c r="B37" s="114" t="s">
        <v>77</v>
      </c>
      <c r="C37" s="1081" t="s">
        <v>316</v>
      </c>
      <c r="D37" s="1081"/>
      <c r="E37" s="1081"/>
      <c r="F37" s="1081"/>
      <c r="G37" s="1081"/>
      <c r="H37" s="1081"/>
      <c r="I37" s="1081"/>
      <c r="J37" s="1072">
        <f>ТДНМР!$H$913</f>
        <v>4.0999999999999996</v>
      </c>
      <c r="K37" s="1072"/>
      <c r="L37" s="1072">
        <f>ТДНМР!$J$913</f>
        <v>7.3</v>
      </c>
      <c r="M37" s="1072"/>
      <c r="N37" s="14">
        <f t="shared" si="0"/>
        <v>178.04878048780489</v>
      </c>
      <c r="O37" s="211"/>
      <c r="P37" s="211"/>
      <c r="Q37" s="206"/>
      <c r="R37" s="201"/>
      <c r="S37" s="213"/>
      <c r="T37" s="209"/>
      <c r="U37" s="209"/>
      <c r="V37" s="210"/>
    </row>
    <row r="38" spans="1:22" ht="15.75" x14ac:dyDescent="0.25">
      <c r="A38" s="62"/>
      <c r="B38" s="114" t="s">
        <v>78</v>
      </c>
      <c r="C38" s="1081" t="s">
        <v>317</v>
      </c>
      <c r="D38" s="1081"/>
      <c r="E38" s="1081"/>
      <c r="F38" s="1081"/>
      <c r="G38" s="1081"/>
      <c r="H38" s="1081"/>
      <c r="I38" s="1081"/>
      <c r="J38" s="1072">
        <f>ТДНМР!$H$914</f>
        <v>-0.2</v>
      </c>
      <c r="K38" s="1072"/>
      <c r="L38" s="1072">
        <f>ТДНМР!$J$914</f>
        <v>-0.1</v>
      </c>
      <c r="M38" s="1072"/>
      <c r="N38" s="14" t="s">
        <v>27</v>
      </c>
      <c r="O38" s="220"/>
      <c r="P38" s="211"/>
      <c r="Q38" s="206"/>
      <c r="R38" s="201"/>
      <c r="S38" s="213"/>
      <c r="T38" s="209"/>
      <c r="U38" s="209"/>
      <c r="V38" s="210"/>
    </row>
    <row r="39" spans="1:22" ht="30.75" customHeight="1" x14ac:dyDescent="0.2">
      <c r="A39" s="62"/>
      <c r="B39" s="114"/>
      <c r="C39" s="1082" t="s">
        <v>383</v>
      </c>
      <c r="D39" s="1082"/>
      <c r="E39" s="1082"/>
      <c r="F39" s="1082"/>
      <c r="G39" s="1082"/>
      <c r="H39" s="1082"/>
      <c r="I39" s="1082"/>
      <c r="J39" s="1083">
        <f>J25+J32</f>
        <v>2232.6</v>
      </c>
      <c r="K39" s="1083"/>
      <c r="L39" s="1083">
        <f>L25+L32</f>
        <v>1770.7</v>
      </c>
      <c r="M39" s="1083"/>
      <c r="N39" s="15">
        <f>L39/J39*100</f>
        <v>79.311117083221362</v>
      </c>
      <c r="O39" s="221"/>
      <c r="P39" s="221"/>
      <c r="Q39" s="206"/>
      <c r="R39" s="201"/>
      <c r="S39" s="213"/>
      <c r="T39" s="209"/>
      <c r="U39" s="209"/>
      <c r="V39" s="210"/>
    </row>
    <row r="40" spans="1:22" ht="15.75" x14ac:dyDescent="0.25">
      <c r="A40" s="62"/>
      <c r="B40" s="115">
        <v>3</v>
      </c>
      <c r="C40" s="1077" t="s">
        <v>318</v>
      </c>
      <c r="D40" s="1077"/>
      <c r="E40" s="1077"/>
      <c r="F40" s="1077"/>
      <c r="G40" s="1077"/>
      <c r="H40" s="1077"/>
      <c r="I40" s="1077"/>
      <c r="J40" s="1071">
        <f>ТДНМР!$H$915</f>
        <v>3627.6</v>
      </c>
      <c r="K40" s="1071"/>
      <c r="L40" s="1071">
        <f>ТДНМР!$J$915</f>
        <v>880.4</v>
      </c>
      <c r="M40" s="1071"/>
      <c r="N40" s="15">
        <f>L40/J40*100</f>
        <v>24.269489469621789</v>
      </c>
      <c r="O40" s="211"/>
      <c r="P40" s="211"/>
      <c r="Q40" s="206"/>
      <c r="R40" s="201"/>
      <c r="S40" s="222"/>
      <c r="T40" s="223"/>
      <c r="U40" s="209"/>
      <c r="V40" s="210"/>
    </row>
    <row r="41" spans="1:22" ht="32.25" customHeight="1" x14ac:dyDescent="0.25">
      <c r="A41" s="62"/>
      <c r="B41" s="115">
        <v>4</v>
      </c>
      <c r="C41" s="1077" t="s">
        <v>319</v>
      </c>
      <c r="D41" s="1077"/>
      <c r="E41" s="1077"/>
      <c r="F41" s="1077"/>
      <c r="G41" s="1077"/>
      <c r="H41" s="1077"/>
      <c r="I41" s="1077"/>
      <c r="J41" s="1071">
        <f>ТДНМР!$H$916</f>
        <v>384.8</v>
      </c>
      <c r="K41" s="1071"/>
      <c r="L41" s="1071">
        <f>ТДНМР!$J$916</f>
        <v>13.8</v>
      </c>
      <c r="M41" s="1071"/>
      <c r="N41" s="15">
        <f>L41/J41*100</f>
        <v>3.5862785862785866</v>
      </c>
      <c r="O41" s="211"/>
      <c r="P41" s="211"/>
      <c r="Q41" s="206"/>
      <c r="R41" s="201"/>
      <c r="S41" s="224"/>
      <c r="T41" s="209"/>
      <c r="U41" s="209"/>
      <c r="V41" s="210"/>
    </row>
    <row r="42" spans="1:22" ht="20.25" customHeight="1" x14ac:dyDescent="0.25">
      <c r="A42" s="62"/>
      <c r="B42" s="113">
        <v>5</v>
      </c>
      <c r="C42" s="1077" t="s">
        <v>320</v>
      </c>
      <c r="D42" s="1077"/>
      <c r="E42" s="1077"/>
      <c r="F42" s="1077"/>
      <c r="G42" s="1077"/>
      <c r="H42" s="1077"/>
      <c r="I42" s="1077"/>
      <c r="J42" s="1071">
        <f>ТДНМР!$H$917</f>
        <v>4147.8</v>
      </c>
      <c r="K42" s="1071"/>
      <c r="L42" s="1071">
        <f>ТДНМР!$J$917</f>
        <v>1815.7</v>
      </c>
      <c r="M42" s="1071"/>
      <c r="N42" s="15">
        <f t="shared" ref="N42:N44" si="1">L42/J42*100</f>
        <v>43.775013260041469</v>
      </c>
      <c r="O42" s="211"/>
      <c r="P42" s="211"/>
      <c r="Q42" s="206"/>
      <c r="R42" s="201"/>
      <c r="S42" s="224"/>
      <c r="T42" s="209"/>
      <c r="U42" s="209"/>
      <c r="V42" s="210"/>
    </row>
    <row r="43" spans="1:22" ht="21" customHeight="1" x14ac:dyDescent="0.25">
      <c r="A43" s="62"/>
      <c r="B43" s="115">
        <v>6</v>
      </c>
      <c r="C43" s="1077" t="s">
        <v>321</v>
      </c>
      <c r="D43" s="1077"/>
      <c r="E43" s="1077"/>
      <c r="F43" s="1077"/>
      <c r="G43" s="1077"/>
      <c r="H43" s="1077"/>
      <c r="I43" s="1077"/>
      <c r="J43" s="1071">
        <f>ТДНМР!$H$918</f>
        <v>135.9</v>
      </c>
      <c r="K43" s="1071"/>
      <c r="L43" s="1071">
        <f>ТДНМР!$J$918</f>
        <v>111.6</v>
      </c>
      <c r="M43" s="1071"/>
      <c r="N43" s="15">
        <f t="shared" si="1"/>
        <v>82.119205298013242</v>
      </c>
      <c r="O43" s="211"/>
      <c r="P43" s="225"/>
      <c r="Q43" s="206"/>
      <c r="R43" s="201"/>
      <c r="S43" s="213"/>
      <c r="T43" s="209"/>
      <c r="U43" s="209"/>
      <c r="V43" s="210"/>
    </row>
    <row r="44" spans="1:22" ht="25.5" customHeight="1" x14ac:dyDescent="0.25">
      <c r="A44" s="62"/>
      <c r="B44" s="115">
        <v>7</v>
      </c>
      <c r="C44" s="1077" t="s">
        <v>322</v>
      </c>
      <c r="D44" s="1077"/>
      <c r="E44" s="1077"/>
      <c r="F44" s="1077"/>
      <c r="G44" s="1077"/>
      <c r="H44" s="1077"/>
      <c r="I44" s="1077"/>
      <c r="J44" s="1071">
        <f>ТДНМР!$H$919</f>
        <v>9.6</v>
      </c>
      <c r="K44" s="1071"/>
      <c r="L44" s="1071">
        <f>ТДНМР!$J$919</f>
        <v>11.4</v>
      </c>
      <c r="M44" s="1071"/>
      <c r="N44" s="15">
        <f t="shared" si="1"/>
        <v>118.75</v>
      </c>
      <c r="O44" s="211"/>
      <c r="P44" s="211"/>
      <c r="Q44" s="206"/>
      <c r="R44" s="201"/>
      <c r="S44" s="213"/>
      <c r="T44" s="226"/>
      <c r="U44" s="227"/>
      <c r="V44" s="210"/>
    </row>
    <row r="45" spans="1:22" ht="36.75" customHeight="1" x14ac:dyDescent="0.25">
      <c r="A45" s="62"/>
      <c r="B45" s="115">
        <v>8</v>
      </c>
      <c r="C45" s="1077" t="s">
        <v>323</v>
      </c>
      <c r="D45" s="1077"/>
      <c r="E45" s="1077"/>
      <c r="F45" s="1077"/>
      <c r="G45" s="1077"/>
      <c r="H45" s="1077"/>
      <c r="I45" s="1077"/>
      <c r="J45" s="1071">
        <f>ТДНМР!$H$920</f>
        <v>-26</v>
      </c>
      <c r="K45" s="1071"/>
      <c r="L45" s="1071">
        <f>ТДНМР!$J$920</f>
        <v>-26.1</v>
      </c>
      <c r="M45" s="1071"/>
      <c r="N45" s="15" t="s">
        <v>27</v>
      </c>
      <c r="O45" s="211"/>
      <c r="P45" s="228"/>
      <c r="Q45" s="206"/>
      <c r="R45" s="201"/>
      <c r="S45" s="215"/>
      <c r="T45" s="226"/>
      <c r="U45" s="210"/>
      <c r="V45" s="210"/>
    </row>
    <row r="46" spans="1:22" ht="35.25" customHeight="1" x14ac:dyDescent="0.25">
      <c r="A46" s="62"/>
      <c r="B46" s="176">
        <v>9</v>
      </c>
      <c r="C46" s="1080" t="s">
        <v>427</v>
      </c>
      <c r="D46" s="1080"/>
      <c r="E46" s="1080"/>
      <c r="F46" s="1080"/>
      <c r="G46" s="1080"/>
      <c r="H46" s="1080"/>
      <c r="I46" s="1080"/>
      <c r="J46" s="1071">
        <v>1.3</v>
      </c>
      <c r="K46" s="1071"/>
      <c r="L46" s="1071">
        <f>ТДНМР!$J$921</f>
        <v>1.4</v>
      </c>
      <c r="M46" s="1071"/>
      <c r="N46" s="177"/>
      <c r="O46" s="197"/>
      <c r="P46" s="228"/>
      <c r="Q46" s="206"/>
      <c r="R46" s="201"/>
      <c r="S46" s="213"/>
      <c r="T46" s="226"/>
      <c r="U46" s="210"/>
      <c r="V46" s="210"/>
    </row>
    <row r="47" spans="1:22" ht="15.75" x14ac:dyDescent="0.25">
      <c r="A47" s="62"/>
      <c r="B47" s="113">
        <v>10</v>
      </c>
      <c r="C47" s="1077" t="s">
        <v>324</v>
      </c>
      <c r="D47" s="1077"/>
      <c r="E47" s="1077"/>
      <c r="F47" s="1077"/>
      <c r="G47" s="1077"/>
      <c r="H47" s="1077"/>
      <c r="I47" s="1077"/>
      <c r="J47" s="1078">
        <v>10513.6</v>
      </c>
      <c r="K47" s="1078"/>
      <c r="L47" s="1078">
        <v>4578.8999999999996</v>
      </c>
      <c r="M47" s="1078"/>
      <c r="N47" s="15">
        <f>L47/J47*100</f>
        <v>43.552161010500676</v>
      </c>
      <c r="O47" s="229"/>
      <c r="P47" s="229"/>
      <c r="Q47" s="230"/>
      <c r="R47" s="201"/>
      <c r="S47" s="231"/>
      <c r="T47" s="232"/>
      <c r="U47" s="210"/>
      <c r="V47" s="210"/>
    </row>
    <row r="48" spans="1:22" ht="15.75" x14ac:dyDescent="0.25">
      <c r="A48" s="62"/>
      <c r="B48" s="1079" t="s">
        <v>325</v>
      </c>
      <c r="C48" s="1079"/>
      <c r="D48" s="1079"/>
      <c r="E48" s="1079"/>
      <c r="F48" s="1079"/>
      <c r="G48" s="1079"/>
      <c r="H48" s="1079"/>
      <c r="I48" s="1079"/>
      <c r="J48" s="1079"/>
      <c r="K48" s="1079"/>
      <c r="L48" s="1079"/>
      <c r="M48" s="1079"/>
      <c r="N48" s="1079"/>
      <c r="O48" s="233"/>
      <c r="P48" s="198"/>
      <c r="Q48" s="198"/>
      <c r="R48" s="201"/>
      <c r="S48" s="213"/>
      <c r="T48" s="234"/>
      <c r="U48" s="210"/>
      <c r="V48" s="210"/>
    </row>
    <row r="49" spans="1:22" ht="15.75" x14ac:dyDescent="0.25">
      <c r="A49" s="62"/>
      <c r="B49" s="113">
        <v>11</v>
      </c>
      <c r="C49" s="1077" t="s">
        <v>326</v>
      </c>
      <c r="D49" s="1077"/>
      <c r="E49" s="1077"/>
      <c r="F49" s="1077"/>
      <c r="G49" s="1077"/>
      <c r="H49" s="1077"/>
      <c r="I49" s="1077"/>
      <c r="J49" s="1078">
        <f>J50+J51+J52+J53+J54+J55+J56+J57+J58+J59+J60+J61+J62</f>
        <v>10862.510000000002</v>
      </c>
      <c r="K49" s="1078"/>
      <c r="L49" s="1078">
        <f>L50+L51+L52+L53+L54+L55+L56+L57+L58+L59+L60+L62</f>
        <v>4302.9999999999991</v>
      </c>
      <c r="M49" s="1078"/>
      <c r="N49" s="15">
        <f>L49/J49*100</f>
        <v>39.613312208688399</v>
      </c>
      <c r="O49" s="235"/>
      <c r="P49" s="1095"/>
      <c r="Q49" s="1096"/>
      <c r="R49" s="201"/>
      <c r="S49" s="213"/>
      <c r="T49" s="198"/>
      <c r="U49" s="210"/>
      <c r="V49" s="210"/>
    </row>
    <row r="50" spans="1:22" ht="15.75" x14ac:dyDescent="0.25">
      <c r="A50" s="62"/>
      <c r="B50" s="114" t="s">
        <v>272</v>
      </c>
      <c r="C50" s="1075" t="s">
        <v>327</v>
      </c>
      <c r="D50" s="1075"/>
      <c r="E50" s="1075"/>
      <c r="F50" s="1075"/>
      <c r="G50" s="1075"/>
      <c r="H50" s="1075"/>
      <c r="I50" s="1075"/>
      <c r="J50" s="1072">
        <f>ТДНМР!H925</f>
        <v>1836.8</v>
      </c>
      <c r="K50" s="1072"/>
      <c r="L50" s="1072">
        <f>ТДНМР!J925</f>
        <v>650.5</v>
      </c>
      <c r="M50" s="1072"/>
      <c r="N50" s="14">
        <f>L50/J50*100</f>
        <v>35.414851916376307</v>
      </c>
      <c r="O50" s="236"/>
      <c r="P50" s="1073"/>
      <c r="Q50" s="1074"/>
      <c r="R50" s="201"/>
      <c r="S50" s="213"/>
      <c r="T50" s="1093"/>
      <c r="U50" s="1094"/>
      <c r="V50" s="1094"/>
    </row>
    <row r="51" spans="1:22" ht="22.5" customHeight="1" x14ac:dyDescent="0.25">
      <c r="A51" s="62"/>
      <c r="B51" s="114" t="s">
        <v>275</v>
      </c>
      <c r="C51" s="1075" t="s">
        <v>328</v>
      </c>
      <c r="D51" s="1075"/>
      <c r="E51" s="1075"/>
      <c r="F51" s="1075"/>
      <c r="G51" s="1075"/>
      <c r="H51" s="1075"/>
      <c r="I51" s="1075"/>
      <c r="J51" s="1072">
        <f>ТДНМР!H926</f>
        <v>9.3000000000000007</v>
      </c>
      <c r="K51" s="1072"/>
      <c r="L51" s="1072">
        <f>ТДНМР!J926</f>
        <v>5.8</v>
      </c>
      <c r="M51" s="1072"/>
      <c r="N51" s="14">
        <f t="shared" ref="N51:N60" si="2">L51/J51*100</f>
        <v>62.36559139784945</v>
      </c>
      <c r="O51" s="236"/>
      <c r="P51" s="1073"/>
      <c r="Q51" s="1074"/>
      <c r="R51" s="201"/>
      <c r="S51" s="198"/>
      <c r="T51" s="198"/>
      <c r="U51" s="198"/>
      <c r="V51" s="198"/>
    </row>
    <row r="52" spans="1:22" ht="33" customHeight="1" x14ac:dyDescent="0.25">
      <c r="A52" s="62"/>
      <c r="B52" s="114" t="s">
        <v>277</v>
      </c>
      <c r="C52" s="1076" t="s">
        <v>329</v>
      </c>
      <c r="D52" s="1076"/>
      <c r="E52" s="1076"/>
      <c r="F52" s="1076"/>
      <c r="G52" s="1076"/>
      <c r="H52" s="1076"/>
      <c r="I52" s="1076"/>
      <c r="J52" s="1072">
        <f>ТДНМР!H927</f>
        <v>209.9</v>
      </c>
      <c r="K52" s="1072"/>
      <c r="L52" s="1072">
        <f>ТДНМР!J927</f>
        <v>80.400000000000006</v>
      </c>
      <c r="M52" s="1072"/>
      <c r="N52" s="14">
        <f t="shared" si="2"/>
        <v>38.303954263935211</v>
      </c>
      <c r="O52" s="236"/>
      <c r="P52" s="1073"/>
      <c r="Q52" s="1074"/>
      <c r="R52" s="201"/>
      <c r="S52" s="199"/>
      <c r="T52" s="199"/>
      <c r="U52" s="1101"/>
      <c r="V52" s="1102"/>
    </row>
    <row r="53" spans="1:22" ht="23.25" customHeight="1" x14ac:dyDescent="0.25">
      <c r="A53" s="62"/>
      <c r="B53" s="114" t="s">
        <v>428</v>
      </c>
      <c r="C53" s="1076" t="s">
        <v>330</v>
      </c>
      <c r="D53" s="1076"/>
      <c r="E53" s="1076"/>
      <c r="F53" s="1076"/>
      <c r="G53" s="1076"/>
      <c r="H53" s="1076"/>
      <c r="I53" s="1076"/>
      <c r="J53" s="1072">
        <f>ТДНМР!H928</f>
        <v>732.6</v>
      </c>
      <c r="K53" s="1072"/>
      <c r="L53" s="1072">
        <f>ТДНМР!J928</f>
        <v>167.8</v>
      </c>
      <c r="M53" s="1072"/>
      <c r="N53" s="14">
        <f t="shared" si="2"/>
        <v>22.904722904722906</v>
      </c>
      <c r="O53" s="236"/>
      <c r="P53" s="1073"/>
      <c r="Q53" s="1074"/>
      <c r="R53" s="201"/>
      <c r="S53" s="237"/>
      <c r="T53" s="200"/>
      <c r="U53" s="1111"/>
      <c r="V53" s="1112"/>
    </row>
    <row r="54" spans="1:22" ht="15.75" x14ac:dyDescent="0.25">
      <c r="A54" s="62"/>
      <c r="B54" s="114" t="s">
        <v>429</v>
      </c>
      <c r="C54" s="1076" t="s">
        <v>331</v>
      </c>
      <c r="D54" s="1076"/>
      <c r="E54" s="1076"/>
      <c r="F54" s="1076"/>
      <c r="G54" s="1076"/>
      <c r="H54" s="1076"/>
      <c r="I54" s="1076"/>
      <c r="J54" s="1072">
        <f>ТДНМР!H929</f>
        <v>1864.7</v>
      </c>
      <c r="K54" s="1072"/>
      <c r="L54" s="1072">
        <f>ТДНМР!J929</f>
        <v>827.2</v>
      </c>
      <c r="M54" s="1072"/>
      <c r="N54" s="14">
        <f t="shared" si="2"/>
        <v>44.361023220893443</v>
      </c>
      <c r="O54" s="236"/>
      <c r="P54" s="1073"/>
      <c r="Q54" s="1074"/>
      <c r="R54" s="201"/>
      <c r="S54" s="238"/>
      <c r="T54" s="239"/>
      <c r="U54" s="1091"/>
      <c r="V54" s="1092"/>
    </row>
    <row r="55" spans="1:22" ht="15.75" x14ac:dyDescent="0.25">
      <c r="A55" s="62"/>
      <c r="B55" s="114" t="s">
        <v>430</v>
      </c>
      <c r="C55" s="1076" t="s">
        <v>332</v>
      </c>
      <c r="D55" s="1076"/>
      <c r="E55" s="1076"/>
      <c r="F55" s="1076"/>
      <c r="G55" s="1076"/>
      <c r="H55" s="1076"/>
      <c r="I55" s="1076"/>
      <c r="J55" s="1072">
        <f>ТДНМР!H930</f>
        <v>16.600000000000001</v>
      </c>
      <c r="K55" s="1072"/>
      <c r="L55" s="1072">
        <f>ТДНМР!J930</f>
        <v>5.5</v>
      </c>
      <c r="M55" s="1072"/>
      <c r="N55" s="14">
        <f t="shared" si="2"/>
        <v>33.132530120481924</v>
      </c>
      <c r="O55" s="236"/>
      <c r="P55" s="1073"/>
      <c r="Q55" s="1074"/>
      <c r="R55" s="201"/>
      <c r="S55" s="213"/>
      <c r="T55" s="239"/>
      <c r="U55" s="1091"/>
      <c r="V55" s="1092"/>
    </row>
    <row r="56" spans="1:22" ht="15.75" x14ac:dyDescent="0.25">
      <c r="A56" s="62"/>
      <c r="B56" s="114" t="s">
        <v>431</v>
      </c>
      <c r="C56" s="1076" t="s">
        <v>333</v>
      </c>
      <c r="D56" s="1076"/>
      <c r="E56" s="1076"/>
      <c r="F56" s="1076"/>
      <c r="G56" s="1076"/>
      <c r="H56" s="1076"/>
      <c r="I56" s="1076"/>
      <c r="J56" s="1072">
        <f>ТДНМР!H931</f>
        <v>4123.1000000000004</v>
      </c>
      <c r="K56" s="1072"/>
      <c r="L56" s="1072">
        <f>ТДНМР!J931</f>
        <v>1900.1</v>
      </c>
      <c r="M56" s="1072"/>
      <c r="N56" s="14">
        <f t="shared" si="2"/>
        <v>46.084256991098925</v>
      </c>
      <c r="O56" s="236"/>
      <c r="P56" s="1073"/>
      <c r="Q56" s="1074"/>
      <c r="R56" s="201"/>
      <c r="S56" s="213"/>
      <c r="T56" s="239"/>
      <c r="U56" s="1091"/>
      <c r="V56" s="1092"/>
    </row>
    <row r="57" spans="1:22" ht="15.75" x14ac:dyDescent="0.25">
      <c r="A57" s="62"/>
      <c r="B57" s="114" t="s">
        <v>432</v>
      </c>
      <c r="C57" s="1076" t="s">
        <v>334</v>
      </c>
      <c r="D57" s="1076"/>
      <c r="E57" s="1076"/>
      <c r="F57" s="1076"/>
      <c r="G57" s="1076"/>
      <c r="H57" s="1076"/>
      <c r="I57" s="1076"/>
      <c r="J57" s="1072">
        <f>ТДНМР!H932</f>
        <v>683</v>
      </c>
      <c r="K57" s="1072"/>
      <c r="L57" s="1072">
        <f>ТДНМР!J932</f>
        <v>326.10000000000002</v>
      </c>
      <c r="M57" s="1072"/>
      <c r="N57" s="14">
        <f t="shared" si="2"/>
        <v>47.745241581259158</v>
      </c>
      <c r="O57" s="236"/>
      <c r="P57" s="1073"/>
      <c r="Q57" s="1074"/>
      <c r="R57" s="201"/>
      <c r="S57" s="213"/>
      <c r="T57" s="239"/>
      <c r="U57" s="1091"/>
      <c r="V57" s="1092"/>
    </row>
    <row r="58" spans="1:22" ht="15.75" x14ac:dyDescent="0.25">
      <c r="A58" s="62"/>
      <c r="B58" s="114" t="s">
        <v>433</v>
      </c>
      <c r="C58" s="1076" t="s">
        <v>335</v>
      </c>
      <c r="D58" s="1076"/>
      <c r="E58" s="1076"/>
      <c r="F58" s="1076"/>
      <c r="G58" s="1076"/>
      <c r="H58" s="1076"/>
      <c r="I58" s="1076"/>
      <c r="J58" s="1072">
        <f>ТДНМР!H933</f>
        <v>1050.77</v>
      </c>
      <c r="K58" s="1072"/>
      <c r="L58" s="1072">
        <f>ТДНМР!J933</f>
        <v>151.80000000000001</v>
      </c>
      <c r="M58" s="1072"/>
      <c r="N58" s="14">
        <f t="shared" si="2"/>
        <v>14.446548721413821</v>
      </c>
      <c r="O58" s="236"/>
      <c r="P58" s="1073"/>
      <c r="Q58" s="1074"/>
      <c r="R58" s="201"/>
      <c r="S58" s="213"/>
      <c r="T58" s="239"/>
      <c r="U58" s="1091"/>
      <c r="V58" s="1092"/>
    </row>
    <row r="59" spans="1:22" ht="15.75" x14ac:dyDescent="0.25">
      <c r="A59" s="62"/>
      <c r="B59" s="114" t="s">
        <v>434</v>
      </c>
      <c r="C59" s="1076" t="s">
        <v>336</v>
      </c>
      <c r="D59" s="1076"/>
      <c r="E59" s="1076"/>
      <c r="F59" s="1076"/>
      <c r="G59" s="1076"/>
      <c r="H59" s="1076"/>
      <c r="I59" s="1076"/>
      <c r="J59" s="1072">
        <f>ТДНМР!H934</f>
        <v>224.6</v>
      </c>
      <c r="K59" s="1072"/>
      <c r="L59" s="1072">
        <f>ТДНМР!J934</f>
        <v>101</v>
      </c>
      <c r="M59" s="1072"/>
      <c r="N59" s="14">
        <f t="shared" si="2"/>
        <v>44.968833481745321</v>
      </c>
      <c r="O59" s="236"/>
      <c r="P59" s="1073"/>
      <c r="Q59" s="1074"/>
      <c r="R59" s="201"/>
      <c r="S59" s="213"/>
      <c r="T59" s="239"/>
      <c r="U59" s="1091"/>
      <c r="V59" s="1092"/>
    </row>
    <row r="60" spans="1:22" ht="15.75" x14ac:dyDescent="0.25">
      <c r="A60" s="62"/>
      <c r="B60" s="114" t="s">
        <v>435</v>
      </c>
      <c r="C60" s="1081" t="s">
        <v>337</v>
      </c>
      <c r="D60" s="1081"/>
      <c r="E60" s="1081"/>
      <c r="F60" s="1081"/>
      <c r="G60" s="1081"/>
      <c r="H60" s="1081"/>
      <c r="I60" s="1081"/>
      <c r="J60" s="1072">
        <f>ТДНМР!H935</f>
        <v>25.7</v>
      </c>
      <c r="K60" s="1072"/>
      <c r="L60" s="1072">
        <f>ТДНМР!J935</f>
        <v>9.9</v>
      </c>
      <c r="M60" s="1072"/>
      <c r="N60" s="14">
        <f t="shared" si="2"/>
        <v>38.521400778210122</v>
      </c>
      <c r="O60" s="236"/>
      <c r="P60" s="1073"/>
      <c r="Q60" s="1074"/>
      <c r="R60" s="201"/>
      <c r="S60" s="213"/>
      <c r="T60" s="239"/>
      <c r="U60" s="1091"/>
      <c r="V60" s="1092"/>
    </row>
    <row r="61" spans="1:22" ht="15.75" x14ac:dyDescent="0.25">
      <c r="A61" s="62"/>
      <c r="B61" s="114" t="s">
        <v>436</v>
      </c>
      <c r="C61" s="1081" t="s">
        <v>338</v>
      </c>
      <c r="D61" s="1081"/>
      <c r="E61" s="1081"/>
      <c r="F61" s="1081"/>
      <c r="G61" s="1081"/>
      <c r="H61" s="1081"/>
      <c r="I61" s="1081"/>
      <c r="J61" s="1072">
        <f>ТДНМР!H936</f>
        <v>0.04</v>
      </c>
      <c r="K61" s="1072"/>
      <c r="L61" s="1072">
        <f>ТДНМР!J936</f>
        <v>0</v>
      </c>
      <c r="M61" s="1072"/>
      <c r="N61" s="14" t="s">
        <v>27</v>
      </c>
      <c r="O61" s="236"/>
      <c r="P61" s="1108"/>
      <c r="Q61" s="1074"/>
      <c r="R61" s="201"/>
      <c r="S61" s="213"/>
      <c r="T61" s="239"/>
      <c r="U61" s="1091"/>
      <c r="V61" s="1092"/>
    </row>
    <row r="62" spans="1:22" ht="15.75" x14ac:dyDescent="0.25">
      <c r="A62" s="62"/>
      <c r="B62" s="114" t="s">
        <v>437</v>
      </c>
      <c r="C62" s="1081" t="s">
        <v>339</v>
      </c>
      <c r="D62" s="1081"/>
      <c r="E62" s="1081"/>
      <c r="F62" s="1081"/>
      <c r="G62" s="1081"/>
      <c r="H62" s="1081"/>
      <c r="I62" s="1081"/>
      <c r="J62" s="1072">
        <f>ТДНМР!H937</f>
        <v>85.4</v>
      </c>
      <c r="K62" s="1072"/>
      <c r="L62" s="1072">
        <f>ТДНМР!J937</f>
        <v>76.900000000000006</v>
      </c>
      <c r="M62" s="1072"/>
      <c r="N62" s="496">
        <f>L62/J62*100</f>
        <v>90.04683840749415</v>
      </c>
      <c r="O62" s="236"/>
      <c r="P62" s="1073"/>
      <c r="Q62" s="1074"/>
      <c r="R62" s="201"/>
      <c r="S62" s="213"/>
      <c r="T62" s="239"/>
      <c r="U62" s="1091"/>
      <c r="V62" s="1092"/>
    </row>
    <row r="63" spans="1:22" ht="15.75" x14ac:dyDescent="0.25">
      <c r="A63" s="62"/>
      <c r="B63" s="113">
        <v>12</v>
      </c>
      <c r="C63" s="1107" t="s">
        <v>340</v>
      </c>
      <c r="D63" s="1107"/>
      <c r="E63" s="1107"/>
      <c r="F63" s="1107"/>
      <c r="G63" s="1107"/>
      <c r="H63" s="1107"/>
      <c r="I63" s="1107"/>
      <c r="J63" s="1078">
        <f>J47-J49</f>
        <v>-348.91000000000167</v>
      </c>
      <c r="K63" s="1078"/>
      <c r="L63" s="1078">
        <f>L47-L49</f>
        <v>275.90000000000055</v>
      </c>
      <c r="M63" s="1078"/>
      <c r="N63" s="15" t="s">
        <v>27</v>
      </c>
      <c r="O63" s="235"/>
      <c r="P63" s="1117"/>
      <c r="Q63" s="1096"/>
      <c r="R63" s="201"/>
      <c r="S63" s="240"/>
      <c r="T63" s="198"/>
      <c r="U63" s="1091"/>
      <c r="V63" s="1092"/>
    </row>
    <row r="64" spans="1:22" ht="15.75" x14ac:dyDescent="0.2">
      <c r="A64" s="62"/>
      <c r="B64" s="61"/>
      <c r="C64" s="90"/>
      <c r="D64" s="90"/>
      <c r="E64" s="90"/>
      <c r="F64" s="90"/>
      <c r="G64" s="61"/>
      <c r="H64" s="61"/>
      <c r="I64" s="61"/>
      <c r="J64" s="61"/>
      <c r="K64" s="61"/>
      <c r="L64" s="61"/>
      <c r="M64" s="61"/>
      <c r="N64" s="61"/>
      <c r="O64" s="1115"/>
      <c r="P64" s="1115"/>
      <c r="Q64" s="1116"/>
      <c r="R64" s="201"/>
      <c r="S64" s="239"/>
      <c r="T64" s="198"/>
      <c r="U64" s="1091"/>
      <c r="V64" s="1092"/>
    </row>
    <row r="65" spans="1:22" ht="15.75" x14ac:dyDescent="0.2">
      <c r="A65" s="62"/>
      <c r="B65" s="61"/>
      <c r="C65" s="90"/>
      <c r="D65" s="90"/>
      <c r="E65" s="90"/>
      <c r="F65" s="90"/>
      <c r="G65" s="61"/>
      <c r="H65" s="61"/>
      <c r="I65" s="61"/>
      <c r="J65" s="61"/>
      <c r="K65" s="143"/>
      <c r="L65" s="144"/>
      <c r="M65" s="143"/>
      <c r="N65" s="61"/>
      <c r="O65" s="1116"/>
      <c r="P65" s="1116"/>
      <c r="Q65" s="1116"/>
      <c r="R65" s="201"/>
      <c r="S65" s="213"/>
      <c r="T65" s="239"/>
      <c r="U65" s="1091"/>
      <c r="V65" s="1092"/>
    </row>
    <row r="66" spans="1:22" ht="15.75" x14ac:dyDescent="0.2">
      <c r="C66" s="85"/>
      <c r="D66" s="85"/>
      <c r="E66" s="85"/>
      <c r="F66" s="85"/>
      <c r="G66" s="62" t="s">
        <v>375</v>
      </c>
      <c r="H66" s="62"/>
      <c r="I66" s="62"/>
      <c r="J66" s="62"/>
      <c r="K66" s="62"/>
      <c r="L66" s="62"/>
      <c r="M66" s="62"/>
      <c r="S66" s="125"/>
      <c r="T66" s="126"/>
      <c r="U66" s="1109"/>
      <c r="V66" s="1110"/>
    </row>
    <row r="67" spans="1:22" ht="15.75" x14ac:dyDescent="0.2">
      <c r="C67" s="85"/>
      <c r="D67" s="85"/>
      <c r="E67" s="85"/>
      <c r="F67" s="85"/>
      <c r="G67" s="1103" t="s">
        <v>328</v>
      </c>
      <c r="H67" s="1104"/>
      <c r="I67" s="1104"/>
      <c r="J67" s="1104"/>
      <c r="K67" s="1105"/>
      <c r="L67" s="1072">
        <f>L51</f>
        <v>5.8</v>
      </c>
      <c r="M67" s="1072"/>
      <c r="S67" s="125"/>
      <c r="T67" s="126"/>
      <c r="U67" s="1113"/>
      <c r="V67" s="1110"/>
    </row>
    <row r="68" spans="1:22" ht="17.25" customHeight="1" x14ac:dyDescent="0.2">
      <c r="C68" s="85"/>
      <c r="D68" s="85"/>
      <c r="E68" s="85"/>
      <c r="F68" s="85"/>
      <c r="G68" s="1098" t="s">
        <v>329</v>
      </c>
      <c r="H68" s="1099"/>
      <c r="I68" s="1099"/>
      <c r="J68" s="1099"/>
      <c r="K68" s="1100"/>
      <c r="L68" s="1072">
        <f>L52</f>
        <v>80.400000000000006</v>
      </c>
      <c r="M68" s="1072"/>
      <c r="S68" s="1114"/>
      <c r="T68" s="1113"/>
      <c r="U68" s="1113"/>
      <c r="V68" s="1110"/>
    </row>
    <row r="69" spans="1:22" ht="15.75" x14ac:dyDescent="0.2">
      <c r="C69" s="85"/>
      <c r="D69" s="85"/>
      <c r="E69" s="85"/>
      <c r="F69" s="85"/>
      <c r="G69" s="1098" t="s">
        <v>330</v>
      </c>
      <c r="H69" s="1099"/>
      <c r="I69" s="1099"/>
      <c r="J69" s="1099"/>
      <c r="K69" s="1100"/>
      <c r="L69" s="1072">
        <f>L53</f>
        <v>167.8</v>
      </c>
      <c r="M69" s="1072"/>
      <c r="S69" s="1114"/>
      <c r="T69" s="1110"/>
      <c r="U69" s="1110"/>
      <c r="V69" s="1110"/>
    </row>
    <row r="70" spans="1:22" ht="15.75" x14ac:dyDescent="0.2">
      <c r="C70" s="85"/>
      <c r="D70" s="85"/>
      <c r="E70" s="85"/>
      <c r="F70" s="85"/>
      <c r="G70" s="1098" t="s">
        <v>332</v>
      </c>
      <c r="H70" s="1099"/>
      <c r="I70" s="1099"/>
      <c r="J70" s="1099"/>
      <c r="K70" s="1100"/>
      <c r="L70" s="1106">
        <f>L55</f>
        <v>5.5</v>
      </c>
      <c r="M70" s="1106"/>
      <c r="S70" s="64"/>
      <c r="T70" s="97"/>
      <c r="U70" s="97"/>
      <c r="V70" s="97"/>
    </row>
    <row r="71" spans="1:22" ht="15.75" x14ac:dyDescent="0.2">
      <c r="C71" s="85"/>
      <c r="D71" s="85"/>
      <c r="E71" s="85"/>
      <c r="F71" s="85"/>
      <c r="G71" s="1098" t="s">
        <v>337</v>
      </c>
      <c r="H71" s="1099"/>
      <c r="I71" s="1099"/>
      <c r="J71" s="1099"/>
      <c r="K71" s="1100"/>
      <c r="L71" s="1106">
        <f>L60</f>
        <v>9.9</v>
      </c>
      <c r="M71" s="1106"/>
    </row>
    <row r="72" spans="1:22" ht="15.75" x14ac:dyDescent="0.2">
      <c r="C72" s="85"/>
      <c r="D72" s="85"/>
      <c r="E72" s="85"/>
      <c r="F72" s="85"/>
      <c r="G72" s="1076" t="s">
        <v>339</v>
      </c>
      <c r="H72" s="1076"/>
      <c r="I72" s="1076"/>
      <c r="J72" s="1076"/>
      <c r="K72" s="1076"/>
      <c r="L72" s="1106">
        <f>L62</f>
        <v>76.900000000000006</v>
      </c>
      <c r="M72" s="1106"/>
    </row>
    <row r="73" spans="1:22" x14ac:dyDescent="0.2">
      <c r="L73" s="1097">
        <f>SUM(L67:L72)</f>
        <v>346.29999999999995</v>
      </c>
      <c r="M73" s="1097"/>
    </row>
    <row r="75" spans="1:22" x14ac:dyDescent="0.2">
      <c r="B75" s="106"/>
      <c r="C75" s="106"/>
      <c r="D75" s="106"/>
      <c r="E75" s="106"/>
      <c r="F75" s="106"/>
      <c r="G75" s="96"/>
      <c r="H75" s="96"/>
      <c r="I75" s="99"/>
      <c r="J75" s="101"/>
      <c r="K75" s="102"/>
      <c r="L75" s="64"/>
      <c r="M75" s="64"/>
      <c r="O75" s="64"/>
      <c r="P75" s="64"/>
      <c r="Q75" s="64"/>
      <c r="R75" s="64"/>
      <c r="S75" s="64"/>
    </row>
    <row r="76" spans="1:22" ht="15.75" x14ac:dyDescent="0.2">
      <c r="A76" s="64"/>
      <c r="B76" s="64"/>
      <c r="C76" s="165"/>
      <c r="D76" s="165"/>
      <c r="E76" s="165"/>
      <c r="F76" s="165"/>
      <c r="G76" s="158"/>
      <c r="H76" s="100"/>
      <c r="I76" s="159"/>
      <c r="J76" s="104"/>
      <c r="K76" s="160"/>
      <c r="L76" s="64"/>
      <c r="M76" s="64"/>
      <c r="N76" s="64"/>
      <c r="O76" s="98"/>
      <c r="P76" s="64"/>
      <c r="Q76" s="64"/>
      <c r="R76" s="64"/>
      <c r="S76" s="64"/>
    </row>
    <row r="77" spans="1:22" ht="15.75" x14ac:dyDescent="0.2">
      <c r="A77" s="64"/>
      <c r="B77" s="64"/>
      <c r="C77" s="165"/>
      <c r="D77" s="165"/>
      <c r="E77" s="165"/>
      <c r="F77" s="165"/>
      <c r="G77" s="158"/>
      <c r="H77" s="100"/>
      <c r="I77" s="159"/>
      <c r="J77" s="103"/>
      <c r="K77" s="160"/>
      <c r="L77" s="64"/>
      <c r="M77" s="64"/>
      <c r="N77" s="64"/>
      <c r="O77" s="64"/>
      <c r="P77" s="64"/>
      <c r="Q77" s="64"/>
      <c r="R77" s="64"/>
    </row>
    <row r="78" spans="1:22" ht="12.75" customHeight="1" x14ac:dyDescent="0.25">
      <c r="A78" s="198"/>
      <c r="B78" s="1120"/>
      <c r="C78" s="1094"/>
      <c r="D78" s="241"/>
      <c r="E78" s="241"/>
      <c r="F78" s="241"/>
      <c r="G78" s="242"/>
      <c r="H78" s="241"/>
      <c r="I78" s="1115"/>
      <c r="J78" s="243"/>
      <c r="K78" s="244"/>
      <c r="L78" s="198"/>
      <c r="M78" s="198"/>
      <c r="N78" s="198"/>
      <c r="O78" s="198"/>
    </row>
    <row r="79" spans="1:22" ht="30" customHeight="1" x14ac:dyDescent="0.25">
      <c r="A79" s="198"/>
      <c r="B79" s="1120"/>
      <c r="C79" s="1094"/>
      <c r="D79" s="241"/>
      <c r="E79" s="241"/>
      <c r="F79" s="241"/>
      <c r="G79" s="242"/>
      <c r="H79" s="241"/>
      <c r="I79" s="1116"/>
      <c r="J79" s="244"/>
      <c r="K79" s="244"/>
      <c r="L79" s="198"/>
      <c r="M79" s="198"/>
      <c r="N79" s="198"/>
      <c r="O79" s="198"/>
    </row>
    <row r="80" spans="1:22" ht="15" x14ac:dyDescent="0.25">
      <c r="A80" s="198"/>
      <c r="B80" s="1093"/>
      <c r="C80" s="1094"/>
      <c r="D80" s="1094"/>
      <c r="E80" s="1094"/>
      <c r="F80" s="1094"/>
      <c r="G80" s="1094"/>
      <c r="H80" s="245"/>
      <c r="I80" s="246"/>
      <c r="J80" s="198"/>
      <c r="K80" s="198"/>
      <c r="L80" s="198"/>
      <c r="M80" s="247"/>
      <c r="N80" s="247"/>
      <c r="O80" s="247"/>
      <c r="P80" s="81"/>
      <c r="Q80" s="81"/>
      <c r="R80" s="81"/>
      <c r="S80" s="81"/>
      <c r="T80" s="81"/>
      <c r="U80" s="81"/>
      <c r="V80" s="81"/>
    </row>
    <row r="81" spans="1:22" x14ac:dyDescent="0.2">
      <c r="A81" s="198"/>
      <c r="B81" s="199"/>
      <c r="C81" s="199"/>
      <c r="D81" s="199"/>
      <c r="E81" s="199"/>
      <c r="F81" s="199"/>
      <c r="G81" s="199"/>
      <c r="H81" s="248"/>
      <c r="I81" s="246"/>
      <c r="J81" s="198"/>
      <c r="K81" s="198"/>
      <c r="L81" s="198"/>
      <c r="M81" s="247"/>
      <c r="N81" s="247"/>
      <c r="O81" s="247"/>
      <c r="P81" s="81"/>
      <c r="Q81" s="81"/>
      <c r="R81" s="81"/>
      <c r="S81" s="81"/>
      <c r="T81" s="81"/>
      <c r="U81" s="81"/>
      <c r="V81" s="81"/>
    </row>
    <row r="82" spans="1:22" x14ac:dyDescent="0.2">
      <c r="A82" s="198"/>
      <c r="B82" s="199"/>
      <c r="C82" s="199"/>
      <c r="D82" s="199"/>
      <c r="E82" s="199"/>
      <c r="F82" s="199"/>
      <c r="G82" s="200"/>
      <c r="H82" s="200"/>
      <c r="I82" s="246"/>
      <c r="J82" s="198"/>
      <c r="K82" s="198"/>
      <c r="L82" s="198"/>
      <c r="M82" s="247"/>
      <c r="N82" s="247"/>
      <c r="O82" s="247"/>
      <c r="P82" s="81"/>
      <c r="Q82" s="81"/>
      <c r="R82" s="81"/>
      <c r="S82" s="81"/>
      <c r="T82" s="81"/>
      <c r="U82" s="81"/>
      <c r="V82" s="81"/>
    </row>
    <row r="83" spans="1:22" ht="19.5" customHeight="1" x14ac:dyDescent="0.2">
      <c r="A83" s="198"/>
      <c r="B83" s="203"/>
      <c r="C83" s="203"/>
      <c r="D83" s="203"/>
      <c r="E83" s="203"/>
      <c r="F83" s="203"/>
      <c r="G83" s="203"/>
      <c r="H83" s="203"/>
      <c r="I83" s="246"/>
      <c r="J83" s="198"/>
      <c r="K83" s="198"/>
      <c r="L83" s="198"/>
      <c r="M83" s="247"/>
      <c r="N83" s="247"/>
      <c r="O83" s="247"/>
      <c r="P83" s="81"/>
      <c r="Q83" s="81"/>
      <c r="R83" s="81"/>
      <c r="S83" s="81"/>
      <c r="T83" s="81"/>
      <c r="U83" s="81"/>
      <c r="V83" s="81"/>
    </row>
    <row r="84" spans="1:22" ht="15" customHeight="1" x14ac:dyDescent="0.2">
      <c r="A84" s="198"/>
      <c r="B84" s="213"/>
      <c r="C84" s="226"/>
      <c r="D84" s="226"/>
      <c r="E84" s="226"/>
      <c r="F84" s="226"/>
      <c r="G84" s="249"/>
      <c r="H84" s="249"/>
      <c r="I84" s="246"/>
      <c r="J84" s="198"/>
      <c r="K84" s="198"/>
      <c r="L84" s="198"/>
      <c r="M84" s="247"/>
      <c r="N84" s="247"/>
      <c r="O84" s="247"/>
      <c r="P84" s="81"/>
      <c r="Q84" s="81"/>
      <c r="R84" s="81"/>
      <c r="S84" s="81"/>
      <c r="T84" s="81"/>
      <c r="U84" s="81"/>
      <c r="V84" s="81"/>
    </row>
    <row r="85" spans="1:22" ht="31.5" customHeight="1" x14ac:dyDescent="0.2">
      <c r="A85" s="198"/>
      <c r="B85" s="213"/>
      <c r="C85" s="226"/>
      <c r="D85" s="226"/>
      <c r="E85" s="226"/>
      <c r="F85" s="226"/>
      <c r="G85" s="249"/>
      <c r="H85" s="249"/>
      <c r="I85" s="250"/>
      <c r="J85" s="198"/>
      <c r="K85" s="198"/>
      <c r="L85" s="198"/>
      <c r="M85" s="247"/>
      <c r="N85" s="247"/>
      <c r="O85" s="247"/>
      <c r="P85" s="81"/>
      <c r="Q85" s="81"/>
      <c r="R85" s="81"/>
      <c r="S85" s="81"/>
      <c r="T85" s="81"/>
      <c r="U85" s="81"/>
      <c r="V85" s="81"/>
    </row>
    <row r="86" spans="1:22" ht="21" customHeight="1" x14ac:dyDescent="0.2">
      <c r="A86" s="198"/>
      <c r="B86" s="213"/>
      <c r="C86" s="226"/>
      <c r="D86" s="226"/>
      <c r="E86" s="226"/>
      <c r="F86" s="226"/>
      <c r="G86" s="249"/>
      <c r="H86" s="249"/>
      <c r="I86" s="246"/>
      <c r="J86" s="198"/>
      <c r="K86" s="198"/>
      <c r="L86" s="198"/>
      <c r="M86" s="247"/>
      <c r="N86" s="247"/>
      <c r="O86" s="247"/>
      <c r="P86" s="81"/>
      <c r="Q86" s="81"/>
      <c r="R86" s="81"/>
      <c r="S86" s="81"/>
      <c r="T86" s="81"/>
      <c r="U86" s="81"/>
      <c r="V86" s="81"/>
    </row>
    <row r="87" spans="1:22" ht="21" customHeight="1" x14ac:dyDescent="0.2">
      <c r="A87" s="198"/>
      <c r="B87" s="213"/>
      <c r="C87" s="226"/>
      <c r="D87" s="226"/>
      <c r="E87" s="226"/>
      <c r="F87" s="226"/>
      <c r="G87" s="249"/>
      <c r="H87" s="249"/>
      <c r="I87" s="250"/>
      <c r="J87" s="198"/>
      <c r="K87" s="198"/>
      <c r="L87" s="198"/>
      <c r="M87" s="247"/>
      <c r="N87" s="247"/>
      <c r="O87" s="247"/>
      <c r="P87" s="81"/>
      <c r="Q87" s="81"/>
      <c r="R87" s="81"/>
      <c r="S87" s="81"/>
      <c r="T87" s="81"/>
      <c r="U87" s="81"/>
      <c r="V87" s="81"/>
    </row>
    <row r="88" spans="1:22" ht="42" customHeight="1" x14ac:dyDescent="0.2">
      <c r="A88" s="198"/>
      <c r="B88" s="213"/>
      <c r="C88" s="226"/>
      <c r="D88" s="226"/>
      <c r="E88" s="226"/>
      <c r="F88" s="226"/>
      <c r="G88" s="249"/>
      <c r="H88" s="249"/>
      <c r="I88" s="246"/>
      <c r="J88" s="198"/>
      <c r="K88" s="198"/>
      <c r="L88" s="198"/>
      <c r="M88" s="247"/>
      <c r="N88" s="247"/>
      <c r="O88" s="247"/>
      <c r="P88" s="81"/>
      <c r="Q88" s="81"/>
      <c r="R88" s="81"/>
      <c r="S88" s="81"/>
      <c r="T88" s="81"/>
      <c r="U88" s="81"/>
      <c r="V88" s="81"/>
    </row>
    <row r="89" spans="1:22" ht="42" customHeight="1" x14ac:dyDescent="0.2">
      <c r="A89" s="198"/>
      <c r="B89" s="213"/>
      <c r="C89" s="226"/>
      <c r="D89" s="226"/>
      <c r="E89" s="226"/>
      <c r="F89" s="226"/>
      <c r="G89" s="249"/>
      <c r="H89" s="249"/>
      <c r="I89" s="250"/>
      <c r="J89" s="198"/>
      <c r="K89" s="198"/>
      <c r="L89" s="198"/>
      <c r="M89" s="247"/>
      <c r="N89" s="247"/>
      <c r="O89" s="247"/>
      <c r="P89" s="81"/>
      <c r="Q89" s="81"/>
      <c r="R89" s="81"/>
      <c r="S89" s="81"/>
      <c r="T89" s="81"/>
      <c r="U89" s="81"/>
      <c r="V89" s="81"/>
    </row>
    <row r="90" spans="1:22" ht="27.75" customHeight="1" x14ac:dyDescent="0.2">
      <c r="A90" s="198"/>
      <c r="B90" s="213"/>
      <c r="C90" s="226"/>
      <c r="D90" s="226"/>
      <c r="E90" s="226"/>
      <c r="F90" s="226"/>
      <c r="G90" s="249"/>
      <c r="H90" s="249"/>
      <c r="I90" s="246"/>
      <c r="J90" s="198"/>
      <c r="K90" s="198"/>
      <c r="L90" s="198"/>
      <c r="M90" s="247"/>
      <c r="N90" s="247"/>
      <c r="O90" s="247"/>
      <c r="P90" s="81"/>
      <c r="Q90" s="81"/>
      <c r="R90" s="81"/>
      <c r="S90" s="81"/>
      <c r="T90" s="81"/>
      <c r="U90" s="81"/>
      <c r="V90" s="81"/>
    </row>
    <row r="91" spans="1:22" ht="21" customHeight="1" x14ac:dyDescent="0.2">
      <c r="A91" s="198"/>
      <c r="B91" s="213"/>
      <c r="C91" s="226"/>
      <c r="D91" s="226"/>
      <c r="E91" s="226"/>
      <c r="F91" s="226"/>
      <c r="G91" s="249"/>
      <c r="H91" s="249"/>
      <c r="I91" s="246"/>
      <c r="J91" s="198"/>
      <c r="K91" s="198"/>
      <c r="L91" s="198"/>
      <c r="M91" s="247"/>
      <c r="N91" s="247"/>
      <c r="O91" s="247"/>
      <c r="P91" s="81"/>
      <c r="Q91" s="81"/>
      <c r="R91" s="81"/>
      <c r="S91" s="81"/>
      <c r="T91" s="81"/>
      <c r="U91" s="81"/>
      <c r="V91" s="81"/>
    </row>
    <row r="92" spans="1:22" ht="21" customHeight="1" x14ac:dyDescent="0.2">
      <c r="A92" s="198"/>
      <c r="B92" s="213"/>
      <c r="C92" s="226"/>
      <c r="D92" s="226"/>
      <c r="E92" s="226"/>
      <c r="F92" s="226"/>
      <c r="G92" s="249"/>
      <c r="H92" s="249"/>
      <c r="I92" s="246"/>
      <c r="J92" s="198"/>
      <c r="K92" s="198"/>
      <c r="L92" s="198"/>
      <c r="M92" s="247"/>
      <c r="N92" s="247"/>
      <c r="O92" s="247"/>
      <c r="P92" s="81"/>
      <c r="Q92" s="81"/>
      <c r="R92" s="81"/>
      <c r="S92" s="81"/>
      <c r="T92" s="81"/>
      <c r="U92" s="81"/>
      <c r="V92" s="81"/>
    </row>
    <row r="93" spans="1:22" ht="52.5" customHeight="1" x14ac:dyDescent="0.2">
      <c r="A93" s="198"/>
      <c r="B93" s="213"/>
      <c r="C93" s="226"/>
      <c r="D93" s="226"/>
      <c r="E93" s="226"/>
      <c r="F93" s="226"/>
      <c r="G93" s="249"/>
      <c r="H93" s="249"/>
      <c r="I93" s="246"/>
      <c r="J93" s="198"/>
      <c r="K93" s="198"/>
      <c r="L93" s="198"/>
      <c r="M93" s="247"/>
      <c r="N93" s="247"/>
      <c r="O93" s="247"/>
      <c r="P93" s="81"/>
      <c r="Q93" s="81"/>
      <c r="R93" s="81"/>
      <c r="S93" s="81"/>
      <c r="T93" s="81"/>
      <c r="U93" s="81"/>
      <c r="V93" s="81"/>
    </row>
    <row r="94" spans="1:22" ht="21" customHeight="1" x14ac:dyDescent="0.2">
      <c r="A94" s="198"/>
      <c r="B94" s="213"/>
      <c r="C94" s="226"/>
      <c r="D94" s="226"/>
      <c r="E94" s="226"/>
      <c r="F94" s="226"/>
      <c r="G94" s="249"/>
      <c r="H94" s="249"/>
      <c r="I94" s="246"/>
      <c r="J94" s="198"/>
      <c r="K94" s="198"/>
      <c r="L94" s="198"/>
      <c r="M94" s="247"/>
      <c r="N94" s="247"/>
      <c r="O94" s="247"/>
      <c r="P94" s="81"/>
      <c r="Q94" s="81"/>
      <c r="R94" s="81"/>
      <c r="S94" s="81"/>
      <c r="T94" s="81"/>
      <c r="U94" s="81"/>
      <c r="V94" s="81"/>
    </row>
    <row r="95" spans="1:22" ht="31.5" customHeight="1" x14ac:dyDescent="0.2">
      <c r="A95" s="198"/>
      <c r="B95" s="213"/>
      <c r="C95" s="226"/>
      <c r="D95" s="226"/>
      <c r="E95" s="226"/>
      <c r="F95" s="226"/>
      <c r="G95" s="249"/>
      <c r="H95" s="249"/>
      <c r="I95" s="246"/>
      <c r="J95" s="198"/>
      <c r="K95" s="198"/>
      <c r="L95" s="198"/>
      <c r="M95" s="247"/>
      <c r="N95" s="247"/>
      <c r="O95" s="247"/>
      <c r="P95" s="81"/>
      <c r="Q95" s="81"/>
      <c r="R95" s="81"/>
      <c r="S95" s="81"/>
      <c r="T95" s="81"/>
      <c r="U95" s="81"/>
      <c r="V95" s="81"/>
    </row>
    <row r="96" spans="1:22" ht="42" customHeight="1" x14ac:dyDescent="0.2">
      <c r="A96" s="198"/>
      <c r="B96" s="213"/>
      <c r="C96" s="226"/>
      <c r="D96" s="226"/>
      <c r="E96" s="226"/>
      <c r="F96" s="226"/>
      <c r="G96" s="249"/>
      <c r="H96" s="249"/>
      <c r="I96" s="246"/>
      <c r="J96" s="198"/>
      <c r="K96" s="198"/>
      <c r="L96" s="198"/>
      <c r="M96" s="247"/>
      <c r="N96" s="247"/>
      <c r="O96" s="247"/>
      <c r="P96" s="81"/>
      <c r="Q96" s="81"/>
      <c r="R96" s="81"/>
      <c r="S96" s="81"/>
      <c r="T96" s="81"/>
      <c r="U96" s="81"/>
      <c r="V96" s="81"/>
    </row>
    <row r="97" spans="1:22" ht="63" customHeight="1" x14ac:dyDescent="0.2">
      <c r="A97" s="198"/>
      <c r="B97" s="213"/>
      <c r="C97" s="226"/>
      <c r="D97" s="226"/>
      <c r="E97" s="226"/>
      <c r="F97" s="226"/>
      <c r="G97" s="249"/>
      <c r="H97" s="249"/>
      <c r="I97" s="246"/>
      <c r="J97" s="198"/>
      <c r="K97" s="198"/>
      <c r="L97" s="198"/>
      <c r="M97" s="247"/>
      <c r="N97" s="247"/>
      <c r="O97" s="247"/>
      <c r="P97" s="81"/>
      <c r="Q97" s="81"/>
      <c r="R97" s="81"/>
      <c r="S97" s="81"/>
      <c r="T97" s="81"/>
      <c r="U97" s="81"/>
      <c r="V97" s="81"/>
    </row>
    <row r="98" spans="1:22" ht="39" customHeight="1" x14ac:dyDescent="0.2">
      <c r="A98" s="198"/>
      <c r="B98" s="213"/>
      <c r="C98" s="226"/>
      <c r="D98" s="226"/>
      <c r="E98" s="226"/>
      <c r="F98" s="226"/>
      <c r="G98" s="249"/>
      <c r="H98" s="249"/>
      <c r="I98" s="246"/>
      <c r="J98" s="198"/>
      <c r="K98" s="198"/>
      <c r="L98" s="198"/>
      <c r="M98" s="247"/>
      <c r="N98" s="247"/>
      <c r="O98" s="247"/>
      <c r="P98" s="81"/>
      <c r="Q98" s="81"/>
      <c r="R98" s="81"/>
      <c r="S98" s="81"/>
      <c r="T98" s="81"/>
      <c r="U98" s="81"/>
      <c r="V98" s="81"/>
    </row>
    <row r="99" spans="1:22" x14ac:dyDescent="0.2">
      <c r="A99" s="198"/>
      <c r="B99" s="213"/>
      <c r="C99" s="226"/>
      <c r="D99" s="226"/>
      <c r="E99" s="226"/>
      <c r="F99" s="226"/>
      <c r="G99" s="249"/>
      <c r="H99" s="249"/>
      <c r="I99" s="250"/>
      <c r="J99" s="198"/>
      <c r="K99" s="251"/>
      <c r="L99" s="198"/>
      <c r="M99" s="198"/>
      <c r="N99" s="198"/>
      <c r="O99" s="198"/>
    </row>
    <row r="100" spans="1:22" x14ac:dyDescent="0.2">
      <c r="A100" s="198"/>
      <c r="B100" s="213"/>
      <c r="C100" s="226"/>
      <c r="D100" s="226"/>
      <c r="E100" s="226"/>
      <c r="F100" s="226"/>
      <c r="G100" s="249"/>
      <c r="H100" s="252"/>
      <c r="I100" s="250"/>
      <c r="J100" s="198"/>
      <c r="K100" s="198"/>
      <c r="L100" s="251"/>
      <c r="M100" s="198"/>
      <c r="N100" s="251"/>
      <c r="O100" s="198"/>
    </row>
    <row r="101" spans="1:22" x14ac:dyDescent="0.2">
      <c r="A101" s="198"/>
      <c r="B101" s="213"/>
      <c r="C101" s="226"/>
      <c r="D101" s="226"/>
      <c r="E101" s="226"/>
      <c r="F101" s="226"/>
      <c r="G101" s="249"/>
      <c r="H101" s="249"/>
      <c r="I101" s="250"/>
      <c r="J101" s="198"/>
      <c r="K101" s="251"/>
      <c r="L101" s="198"/>
      <c r="M101" s="198"/>
      <c r="N101" s="198"/>
      <c r="O101" s="198"/>
    </row>
    <row r="102" spans="1:22" x14ac:dyDescent="0.2">
      <c r="A102" s="198"/>
      <c r="B102" s="213"/>
      <c r="C102" s="226"/>
      <c r="D102" s="226"/>
      <c r="E102" s="226"/>
      <c r="F102" s="226"/>
      <c r="G102" s="249"/>
      <c r="H102" s="249"/>
      <c r="I102" s="246"/>
      <c r="J102" s="198"/>
      <c r="K102" s="198"/>
      <c r="L102" s="198"/>
      <c r="M102" s="198"/>
      <c r="N102" s="198"/>
      <c r="O102" s="198"/>
    </row>
    <row r="103" spans="1:22" x14ac:dyDescent="0.2">
      <c r="A103" s="198"/>
      <c r="B103" s="213"/>
      <c r="C103" s="226"/>
      <c r="D103" s="226"/>
      <c r="E103" s="226"/>
      <c r="F103" s="226"/>
      <c r="G103" s="249"/>
      <c r="H103" s="249"/>
      <c r="I103" s="246"/>
      <c r="J103" s="198"/>
      <c r="K103" s="198"/>
      <c r="L103" s="198"/>
      <c r="M103" s="198"/>
      <c r="N103" s="198"/>
      <c r="O103" s="198"/>
    </row>
    <row r="104" spans="1:22" x14ac:dyDescent="0.2">
      <c r="A104" s="198"/>
      <c r="B104" s="213"/>
      <c r="C104" s="226"/>
      <c r="D104" s="226"/>
      <c r="E104" s="226"/>
      <c r="F104" s="226"/>
      <c r="G104" s="249"/>
      <c r="H104" s="249"/>
      <c r="I104" s="246"/>
      <c r="J104" s="198"/>
      <c r="K104" s="198"/>
      <c r="L104" s="198"/>
      <c r="M104" s="198"/>
      <c r="N104" s="198"/>
      <c r="O104" s="198"/>
    </row>
    <row r="105" spans="1:22" x14ac:dyDescent="0.2">
      <c r="A105" s="198"/>
      <c r="B105" s="213"/>
      <c r="C105" s="226"/>
      <c r="D105" s="226"/>
      <c r="E105" s="226"/>
      <c r="F105" s="226"/>
      <c r="G105" s="249"/>
      <c r="H105" s="249"/>
      <c r="I105" s="250"/>
      <c r="J105" s="198"/>
      <c r="K105" s="198"/>
      <c r="L105" s="198"/>
      <c r="M105" s="198"/>
      <c r="N105" s="198"/>
      <c r="O105" s="198"/>
    </row>
    <row r="106" spans="1:22" x14ac:dyDescent="0.2">
      <c r="A106" s="198"/>
      <c r="B106" s="213"/>
      <c r="C106" s="226"/>
      <c r="D106" s="226"/>
      <c r="E106" s="226"/>
      <c r="F106" s="226"/>
      <c r="G106" s="249"/>
      <c r="H106" s="249"/>
      <c r="I106" s="250"/>
      <c r="J106" s="198"/>
      <c r="K106" s="251"/>
      <c r="L106" s="198"/>
      <c r="M106" s="198"/>
      <c r="N106" s="198"/>
      <c r="O106" s="198"/>
    </row>
    <row r="107" spans="1:22" x14ac:dyDescent="0.2">
      <c r="A107" s="198"/>
      <c r="B107" s="198"/>
      <c r="C107" s="253"/>
      <c r="D107" s="253"/>
      <c r="E107" s="253"/>
      <c r="F107" s="253"/>
      <c r="G107" s="198"/>
      <c r="H107" s="198"/>
      <c r="I107" s="246"/>
      <c r="J107" s="198"/>
      <c r="K107" s="198"/>
      <c r="L107" s="198"/>
      <c r="M107" s="198"/>
      <c r="N107" s="198"/>
      <c r="O107" s="198"/>
    </row>
    <row r="108" spans="1:22" x14ac:dyDescent="0.2">
      <c r="A108" s="198"/>
      <c r="B108" s="198"/>
      <c r="C108" s="253"/>
      <c r="D108" s="253"/>
      <c r="E108" s="253"/>
      <c r="F108" s="253"/>
      <c r="G108" s="198"/>
      <c r="H108" s="198"/>
      <c r="I108" s="246"/>
      <c r="J108" s="198"/>
      <c r="K108" s="198"/>
      <c r="L108" s="198"/>
      <c r="M108" s="198"/>
      <c r="N108" s="198"/>
      <c r="O108" s="198"/>
    </row>
    <row r="109" spans="1:22" x14ac:dyDescent="0.2">
      <c r="A109" s="198"/>
      <c r="B109" s="198"/>
      <c r="C109" s="253"/>
      <c r="D109" s="253"/>
      <c r="E109" s="253"/>
      <c r="F109" s="253"/>
      <c r="G109" s="198"/>
      <c r="H109" s="198"/>
      <c r="I109" s="246"/>
      <c r="J109" s="198"/>
      <c r="K109" s="198"/>
      <c r="L109" s="198"/>
      <c r="M109" s="198"/>
      <c r="N109" s="198"/>
      <c r="O109" s="198"/>
    </row>
    <row r="110" spans="1:22" ht="15" x14ac:dyDescent="0.25">
      <c r="A110" s="198"/>
      <c r="B110" s="1093"/>
      <c r="C110" s="1094"/>
      <c r="D110" s="1094"/>
      <c r="E110" s="1094"/>
      <c r="F110" s="1094"/>
      <c r="G110" s="1094"/>
      <c r="H110" s="1118"/>
      <c r="I110" s="1094"/>
      <c r="J110" s="1118"/>
      <c r="K110" s="1118"/>
      <c r="L110" s="1118"/>
      <c r="M110" s="1094"/>
      <c r="N110" s="198"/>
      <c r="O110" s="198"/>
    </row>
    <row r="111" spans="1:22" ht="15" x14ac:dyDescent="0.2">
      <c r="A111" s="198"/>
      <c r="B111" s="203"/>
      <c r="C111" s="203"/>
      <c r="D111" s="203"/>
      <c r="E111" s="203"/>
      <c r="F111" s="203"/>
      <c r="G111" s="199"/>
      <c r="H111" s="1118"/>
      <c r="I111" s="1119"/>
      <c r="J111" s="1118"/>
      <c r="K111" s="1118"/>
      <c r="L111" s="1118"/>
      <c r="M111" s="1119"/>
      <c r="N111" s="198"/>
      <c r="O111" s="198"/>
    </row>
    <row r="112" spans="1:22" ht="15" x14ac:dyDescent="0.2">
      <c r="A112" s="198"/>
      <c r="B112" s="199"/>
      <c r="C112" s="199"/>
      <c r="D112" s="199"/>
      <c r="E112" s="199"/>
      <c r="F112" s="199"/>
      <c r="G112" s="200"/>
      <c r="H112" s="1101"/>
      <c r="I112" s="1119"/>
      <c r="J112" s="1101"/>
      <c r="K112" s="1101"/>
      <c r="L112" s="1111"/>
      <c r="M112" s="1112"/>
      <c r="N112" s="198"/>
      <c r="O112" s="198"/>
    </row>
    <row r="113" spans="1:15" ht="15" x14ac:dyDescent="0.2">
      <c r="A113" s="198"/>
      <c r="B113" s="203"/>
      <c r="C113" s="203"/>
      <c r="D113" s="203"/>
      <c r="E113" s="203"/>
      <c r="F113" s="203"/>
      <c r="G113" s="203"/>
      <c r="H113" s="1118"/>
      <c r="I113" s="1119"/>
      <c r="J113" s="1118"/>
      <c r="K113" s="1118"/>
      <c r="L113" s="1118"/>
      <c r="M113" s="1119"/>
      <c r="N113" s="198"/>
      <c r="O113" s="198"/>
    </row>
    <row r="114" spans="1:15" ht="15" x14ac:dyDescent="0.2">
      <c r="A114" s="198"/>
      <c r="B114" s="238"/>
      <c r="C114" s="199"/>
      <c r="D114" s="199"/>
      <c r="E114" s="199"/>
      <c r="F114" s="199"/>
      <c r="G114" s="254"/>
      <c r="H114" s="1121"/>
      <c r="I114" s="1119"/>
      <c r="J114" s="1121"/>
      <c r="K114" s="1121"/>
      <c r="L114" s="1122"/>
      <c r="M114" s="1119"/>
      <c r="N114" s="198"/>
      <c r="O114" s="198"/>
    </row>
    <row r="115" spans="1:15" ht="15" x14ac:dyDescent="0.2">
      <c r="A115" s="198"/>
      <c r="B115" s="213"/>
      <c r="C115" s="199"/>
      <c r="D115" s="199"/>
      <c r="E115" s="199"/>
      <c r="F115" s="199"/>
      <c r="G115" s="254"/>
      <c r="H115" s="1121"/>
      <c r="I115" s="1119"/>
      <c r="J115" s="1121"/>
      <c r="K115" s="1121"/>
      <c r="L115" s="1122"/>
      <c r="M115" s="1119"/>
      <c r="N115" s="255"/>
      <c r="O115" s="198"/>
    </row>
    <row r="116" spans="1:15" ht="15" x14ac:dyDescent="0.2">
      <c r="A116" s="198"/>
      <c r="B116" s="213"/>
      <c r="C116" s="199"/>
      <c r="D116" s="199"/>
      <c r="E116" s="199"/>
      <c r="F116" s="199"/>
      <c r="G116" s="254"/>
      <c r="H116" s="1121"/>
      <c r="I116" s="1119"/>
      <c r="J116" s="1121"/>
      <c r="K116" s="1121"/>
      <c r="L116" s="1122"/>
      <c r="M116" s="1119"/>
      <c r="N116" s="255"/>
      <c r="O116" s="198"/>
    </row>
    <row r="117" spans="1:15" ht="15" x14ac:dyDescent="0.2">
      <c r="A117" s="198"/>
      <c r="B117" s="213"/>
      <c r="C117" s="199"/>
      <c r="D117" s="199"/>
      <c r="E117" s="199"/>
      <c r="F117" s="199"/>
      <c r="G117" s="254"/>
      <c r="H117" s="1121"/>
      <c r="I117" s="1119"/>
      <c r="J117" s="1121"/>
      <c r="K117" s="1121"/>
      <c r="L117" s="1122"/>
      <c r="M117" s="1119"/>
      <c r="N117" s="198"/>
      <c r="O117" s="198"/>
    </row>
    <row r="118" spans="1:15" ht="15" x14ac:dyDescent="0.2">
      <c r="A118" s="198"/>
      <c r="B118" s="213"/>
      <c r="C118" s="199"/>
      <c r="D118" s="199"/>
      <c r="E118" s="199"/>
      <c r="F118" s="199"/>
      <c r="G118" s="254"/>
      <c r="H118" s="1121"/>
      <c r="I118" s="1119"/>
      <c r="J118" s="1121"/>
      <c r="K118" s="1121"/>
      <c r="L118" s="1122"/>
      <c r="M118" s="1119"/>
      <c r="N118" s="198"/>
      <c r="O118" s="198"/>
    </row>
    <row r="119" spans="1:15" ht="15" x14ac:dyDescent="0.2">
      <c r="A119" s="198"/>
      <c r="B119" s="213"/>
      <c r="C119" s="199"/>
      <c r="D119" s="199"/>
      <c r="E119" s="199"/>
      <c r="F119" s="199"/>
      <c r="G119" s="254"/>
      <c r="H119" s="1121"/>
      <c r="I119" s="1119"/>
      <c r="J119" s="1121"/>
      <c r="K119" s="1121"/>
      <c r="L119" s="1122"/>
      <c r="M119" s="1119"/>
      <c r="N119" s="198"/>
      <c r="O119" s="198"/>
    </row>
    <row r="120" spans="1:15" ht="15" x14ac:dyDescent="0.2">
      <c r="A120" s="198"/>
      <c r="B120" s="213"/>
      <c r="C120" s="199"/>
      <c r="D120" s="199"/>
      <c r="E120" s="199"/>
      <c r="F120" s="199"/>
      <c r="G120" s="254"/>
      <c r="H120" s="1121"/>
      <c r="I120" s="1119"/>
      <c r="J120" s="1121"/>
      <c r="K120" s="1121"/>
      <c r="L120" s="1122"/>
      <c r="M120" s="1119"/>
      <c r="N120" s="198"/>
      <c r="O120" s="198"/>
    </row>
    <row r="121" spans="1:15" ht="15" x14ac:dyDescent="0.2">
      <c r="A121" s="198"/>
      <c r="B121" s="213"/>
      <c r="C121" s="199"/>
      <c r="D121" s="199"/>
      <c r="E121" s="199"/>
      <c r="F121" s="199"/>
      <c r="G121" s="254"/>
      <c r="H121" s="1121"/>
      <c r="I121" s="1119"/>
      <c r="J121" s="1121"/>
      <c r="K121" s="1121"/>
      <c r="L121" s="1122"/>
      <c r="M121" s="1119"/>
      <c r="N121" s="198"/>
      <c r="O121" s="198"/>
    </row>
    <row r="122" spans="1:15" ht="15" x14ac:dyDescent="0.2">
      <c r="A122" s="198"/>
      <c r="B122" s="213"/>
      <c r="C122" s="199"/>
      <c r="D122" s="199"/>
      <c r="E122" s="199"/>
      <c r="F122" s="199"/>
      <c r="G122" s="254"/>
      <c r="H122" s="1121"/>
      <c r="I122" s="1119"/>
      <c r="J122" s="1121"/>
      <c r="K122" s="1121"/>
      <c r="L122" s="1122"/>
      <c r="M122" s="1119"/>
      <c r="N122" s="198"/>
      <c r="O122" s="198"/>
    </row>
    <row r="123" spans="1:15" ht="15" x14ac:dyDescent="0.2">
      <c r="A123" s="198"/>
      <c r="B123" s="213"/>
      <c r="C123" s="199"/>
      <c r="D123" s="199"/>
      <c r="E123" s="199"/>
      <c r="F123" s="199"/>
      <c r="G123" s="254"/>
      <c r="H123" s="1121"/>
      <c r="I123" s="1119"/>
      <c r="J123" s="1121"/>
      <c r="K123" s="1121"/>
      <c r="L123" s="1122"/>
      <c r="M123" s="1119"/>
      <c r="N123" s="198"/>
      <c r="O123" s="198"/>
    </row>
    <row r="124" spans="1:15" ht="15" x14ac:dyDescent="0.2">
      <c r="A124" s="198"/>
      <c r="B124" s="213"/>
      <c r="C124" s="199"/>
      <c r="D124" s="199"/>
      <c r="E124" s="199"/>
      <c r="F124" s="199"/>
      <c r="G124" s="254"/>
      <c r="H124" s="1121"/>
      <c r="I124" s="1119"/>
      <c r="J124" s="1121"/>
      <c r="K124" s="1121"/>
      <c r="L124" s="1122"/>
      <c r="M124" s="1119"/>
      <c r="N124" s="198"/>
      <c r="O124" s="198"/>
    </row>
    <row r="125" spans="1:15" ht="15" x14ac:dyDescent="0.2">
      <c r="A125" s="198"/>
      <c r="B125" s="213"/>
      <c r="C125" s="199"/>
      <c r="D125" s="199"/>
      <c r="E125" s="199"/>
      <c r="F125" s="199"/>
      <c r="G125" s="254"/>
      <c r="H125" s="1121"/>
      <c r="I125" s="1119"/>
      <c r="J125" s="1121"/>
      <c r="K125" s="1121"/>
      <c r="L125" s="1122"/>
      <c r="M125" s="1119"/>
      <c r="N125" s="198"/>
      <c r="O125" s="198"/>
    </row>
    <row r="126" spans="1:15" ht="15" x14ac:dyDescent="0.2">
      <c r="A126" s="198"/>
      <c r="B126" s="213"/>
      <c r="C126" s="199"/>
      <c r="D126" s="199"/>
      <c r="E126" s="199"/>
      <c r="F126" s="199"/>
      <c r="G126" s="254"/>
      <c r="H126" s="1121"/>
      <c r="I126" s="1119"/>
      <c r="J126" s="1121"/>
      <c r="K126" s="1121"/>
      <c r="L126" s="1123"/>
      <c r="M126" s="1119"/>
      <c r="N126" s="198"/>
      <c r="O126" s="198"/>
    </row>
    <row r="127" spans="1:15" ht="15" x14ac:dyDescent="0.2">
      <c r="A127" s="198"/>
      <c r="B127" s="213"/>
      <c r="C127" s="199"/>
      <c r="D127" s="199"/>
      <c r="E127" s="199"/>
      <c r="F127" s="199"/>
      <c r="G127" s="254"/>
      <c r="H127" s="1121"/>
      <c r="I127" s="1119"/>
      <c r="J127" s="1121"/>
      <c r="K127" s="1121"/>
      <c r="L127" s="1122"/>
      <c r="M127" s="1119"/>
      <c r="N127" s="198"/>
      <c r="O127" s="198"/>
    </row>
    <row r="128" spans="1:15" x14ac:dyDescent="0.2">
      <c r="A128" s="198"/>
      <c r="B128" s="1129"/>
      <c r="C128" s="1101"/>
      <c r="D128" s="199"/>
      <c r="E128" s="199"/>
      <c r="F128" s="199"/>
      <c r="G128" s="1122"/>
      <c r="H128" s="1119"/>
      <c r="I128" s="1121"/>
      <c r="J128" s="1119"/>
      <c r="K128" s="1122"/>
      <c r="L128" s="1119"/>
      <c r="M128" s="1123"/>
      <c r="N128" s="198"/>
      <c r="O128" s="198"/>
    </row>
    <row r="129" spans="1:15" ht="55.5" customHeight="1" x14ac:dyDescent="0.2">
      <c r="A129" s="198"/>
      <c r="B129" s="1119"/>
      <c r="C129" s="1119"/>
      <c r="D129" s="256"/>
      <c r="E129" s="256"/>
      <c r="F129" s="256"/>
      <c r="G129" s="1119"/>
      <c r="H129" s="1119"/>
      <c r="I129" s="1119"/>
      <c r="J129" s="1119"/>
      <c r="K129" s="1119"/>
      <c r="L129" s="1119"/>
      <c r="M129" s="1119"/>
      <c r="N129" s="198"/>
      <c r="O129" s="198"/>
    </row>
    <row r="130" spans="1:15" x14ac:dyDescent="0.2">
      <c r="A130" s="198"/>
      <c r="B130" s="198"/>
      <c r="C130" s="253"/>
      <c r="D130" s="253"/>
      <c r="E130" s="253"/>
      <c r="F130" s="253"/>
      <c r="G130" s="198"/>
      <c r="H130" s="198"/>
      <c r="I130" s="246"/>
      <c r="J130" s="198"/>
      <c r="K130" s="198"/>
      <c r="L130" s="198"/>
      <c r="M130" s="198"/>
      <c r="N130" s="198"/>
      <c r="O130" s="198"/>
    </row>
    <row r="131" spans="1:15" x14ac:dyDescent="0.2">
      <c r="A131" s="198"/>
      <c r="B131" s="198"/>
      <c r="C131" s="253"/>
      <c r="D131" s="253"/>
      <c r="E131" s="253"/>
      <c r="F131" s="253"/>
      <c r="G131" s="198"/>
      <c r="H131" s="198"/>
      <c r="I131" s="246"/>
      <c r="J131" s="198"/>
      <c r="K131" s="198"/>
      <c r="L131" s="198"/>
      <c r="M131" s="198"/>
      <c r="N131" s="198"/>
      <c r="O131" s="198"/>
    </row>
    <row r="132" spans="1:15" x14ac:dyDescent="0.2">
      <c r="A132" s="198"/>
      <c r="B132" s="198"/>
      <c r="C132" s="253"/>
      <c r="D132" s="253"/>
      <c r="E132" s="253"/>
      <c r="F132" s="253"/>
      <c r="G132" s="198"/>
      <c r="H132" s="198"/>
      <c r="I132" s="246"/>
      <c r="J132" s="198"/>
      <c r="K132" s="198"/>
      <c r="L132" s="198"/>
      <c r="M132" s="198"/>
      <c r="N132" s="198"/>
      <c r="O132" s="198"/>
    </row>
    <row r="133" spans="1:15" x14ac:dyDescent="0.2">
      <c r="A133" s="198"/>
      <c r="B133" s="198"/>
      <c r="C133" s="253"/>
      <c r="D133" s="253"/>
      <c r="E133" s="253"/>
      <c r="F133" s="253"/>
      <c r="G133" s="198"/>
      <c r="H133" s="198"/>
      <c r="I133" s="246"/>
      <c r="J133" s="198"/>
      <c r="K133" s="198"/>
      <c r="L133" s="198"/>
      <c r="M133" s="198"/>
      <c r="N133" s="198"/>
      <c r="O133" s="198"/>
    </row>
    <row r="134" spans="1:15" x14ac:dyDescent="0.2">
      <c r="A134" s="198"/>
      <c r="B134" s="198"/>
      <c r="C134" s="253"/>
      <c r="D134" s="253"/>
      <c r="E134" s="253"/>
      <c r="F134" s="253"/>
      <c r="G134" s="198"/>
      <c r="H134" s="198"/>
      <c r="I134" s="246"/>
      <c r="J134" s="198"/>
      <c r="K134" s="198"/>
      <c r="L134" s="198"/>
      <c r="M134" s="198"/>
      <c r="N134" s="198"/>
      <c r="O134" s="198"/>
    </row>
    <row r="135" spans="1:15" x14ac:dyDescent="0.2">
      <c r="A135" s="198"/>
      <c r="B135" s="198"/>
      <c r="C135" s="253"/>
      <c r="D135" s="253"/>
      <c r="E135" s="253"/>
      <c r="F135" s="253"/>
      <c r="G135" s="198"/>
      <c r="H135" s="198"/>
      <c r="I135" s="246"/>
      <c r="J135" s="198"/>
      <c r="K135" s="198"/>
      <c r="L135" s="198"/>
      <c r="M135" s="198"/>
      <c r="N135" s="198"/>
      <c r="O135" s="198"/>
    </row>
    <row r="136" spans="1:15" x14ac:dyDescent="0.2">
      <c r="A136" s="198"/>
      <c r="B136" s="198"/>
      <c r="C136" s="253"/>
      <c r="D136" s="253"/>
      <c r="E136" s="253"/>
      <c r="F136" s="253"/>
      <c r="G136" s="198"/>
      <c r="H136" s="198"/>
      <c r="I136" s="246"/>
      <c r="J136" s="198"/>
      <c r="K136" s="198"/>
      <c r="L136" s="198"/>
      <c r="M136" s="198"/>
      <c r="N136" s="198"/>
      <c r="O136" s="198"/>
    </row>
    <row r="137" spans="1:15" x14ac:dyDescent="0.2">
      <c r="A137" s="198"/>
      <c r="B137" s="198"/>
      <c r="C137" s="253"/>
      <c r="D137" s="253"/>
      <c r="E137" s="253"/>
      <c r="F137" s="253"/>
      <c r="G137" s="198"/>
      <c r="H137" s="198"/>
      <c r="I137" s="246"/>
      <c r="J137" s="198"/>
      <c r="K137" s="198"/>
      <c r="L137" s="198"/>
      <c r="M137" s="198"/>
      <c r="N137" s="198"/>
      <c r="O137" s="198"/>
    </row>
    <row r="138" spans="1:15" x14ac:dyDescent="0.2">
      <c r="A138" s="198"/>
      <c r="B138" s="198"/>
      <c r="C138" s="253"/>
      <c r="D138" s="253"/>
      <c r="E138" s="253"/>
      <c r="F138" s="253"/>
      <c r="G138" s="198"/>
      <c r="H138" s="198"/>
      <c r="I138" s="246"/>
      <c r="J138" s="198"/>
      <c r="K138" s="198"/>
      <c r="L138" s="198"/>
      <c r="M138" s="198"/>
      <c r="N138" s="198"/>
      <c r="O138" s="198"/>
    </row>
    <row r="139" spans="1:15" x14ac:dyDescent="0.2">
      <c r="A139" s="198"/>
      <c r="B139" s="198"/>
      <c r="C139" s="253"/>
      <c r="D139" s="253"/>
      <c r="E139" s="253"/>
      <c r="F139" s="253"/>
      <c r="G139" s="198"/>
      <c r="H139" s="198"/>
      <c r="I139" s="246"/>
      <c r="J139" s="198"/>
      <c r="K139" s="198"/>
      <c r="L139" s="198"/>
      <c r="M139" s="198"/>
      <c r="N139" s="198"/>
      <c r="O139" s="198"/>
    </row>
    <row r="140" spans="1:15" x14ac:dyDescent="0.2">
      <c r="A140" s="198"/>
      <c r="B140" s="198"/>
      <c r="C140" s="253"/>
      <c r="D140" s="253"/>
      <c r="E140" s="253"/>
      <c r="F140" s="253"/>
      <c r="G140" s="198"/>
      <c r="H140" s="198"/>
      <c r="I140" s="246"/>
      <c r="J140" s="198"/>
      <c r="K140" s="198"/>
      <c r="L140" s="198"/>
      <c r="M140" s="198"/>
      <c r="N140" s="198"/>
      <c r="O140" s="198"/>
    </row>
    <row r="141" spans="1:15" x14ac:dyDescent="0.2">
      <c r="A141" s="198"/>
      <c r="B141" s="198"/>
      <c r="C141" s="253"/>
      <c r="D141" s="253"/>
      <c r="E141" s="253"/>
      <c r="F141" s="253"/>
      <c r="G141" s="198"/>
      <c r="H141" s="198"/>
      <c r="I141" s="246"/>
      <c r="J141" s="198"/>
      <c r="K141" s="198"/>
      <c r="L141" s="198"/>
      <c r="M141" s="198"/>
      <c r="N141" s="198"/>
      <c r="O141" s="198"/>
    </row>
    <row r="142" spans="1:15" x14ac:dyDescent="0.2">
      <c r="A142" s="198"/>
      <c r="B142" s="198"/>
      <c r="C142" s="253"/>
      <c r="D142" s="253"/>
      <c r="E142" s="253"/>
      <c r="F142" s="253"/>
      <c r="G142" s="198"/>
      <c r="H142" s="198"/>
      <c r="I142" s="246"/>
      <c r="J142" s="198"/>
      <c r="K142" s="198"/>
      <c r="L142" s="198"/>
      <c r="M142" s="198"/>
      <c r="N142" s="198"/>
      <c r="O142" s="198"/>
    </row>
    <row r="143" spans="1:15" x14ac:dyDescent="0.2">
      <c r="A143" s="198"/>
      <c r="B143" s="198"/>
      <c r="C143" s="253"/>
      <c r="D143" s="253"/>
      <c r="E143" s="253"/>
      <c r="F143" s="253"/>
      <c r="G143" s="198"/>
      <c r="H143" s="198"/>
      <c r="I143" s="246"/>
      <c r="J143" s="198"/>
      <c r="K143" s="198"/>
      <c r="L143" s="198"/>
      <c r="M143" s="198"/>
      <c r="N143" s="198"/>
      <c r="O143" s="198"/>
    </row>
    <row r="144" spans="1:15" x14ac:dyDescent="0.2">
      <c r="A144" s="198"/>
      <c r="B144" s="198"/>
      <c r="C144" s="253"/>
      <c r="D144" s="253"/>
      <c r="E144" s="253"/>
      <c r="F144" s="253"/>
      <c r="G144" s="198"/>
      <c r="H144" s="198"/>
      <c r="I144" s="246"/>
      <c r="J144" s="198"/>
      <c r="K144" s="198"/>
      <c r="L144" s="198"/>
      <c r="M144" s="198"/>
      <c r="N144" s="198"/>
      <c r="O144" s="198"/>
    </row>
    <row r="145" spans="1:15" x14ac:dyDescent="0.2">
      <c r="A145" s="198"/>
      <c r="B145" s="198"/>
      <c r="C145" s="253"/>
      <c r="D145" s="253"/>
      <c r="E145" s="253"/>
      <c r="F145" s="253"/>
      <c r="G145" s="198"/>
      <c r="H145" s="198"/>
      <c r="I145" s="246"/>
      <c r="J145" s="198"/>
      <c r="K145" s="198"/>
      <c r="L145" s="198"/>
      <c r="M145" s="198"/>
      <c r="N145" s="198"/>
      <c r="O145" s="198"/>
    </row>
  </sheetData>
  <mergeCells count="246">
    <mergeCell ref="D16:E17"/>
    <mergeCell ref="D13:E13"/>
    <mergeCell ref="D14:E14"/>
    <mergeCell ref="D12:E12"/>
    <mergeCell ref="B128:B129"/>
    <mergeCell ref="C128:C129"/>
    <mergeCell ref="G128:G129"/>
    <mergeCell ref="H128:H129"/>
    <mergeCell ref="H122:I122"/>
    <mergeCell ref="H116:I116"/>
    <mergeCell ref="B110:G110"/>
    <mergeCell ref="H110:I110"/>
    <mergeCell ref="C25:I25"/>
    <mergeCell ref="B24:K24"/>
    <mergeCell ref="A12:B12"/>
    <mergeCell ref="A13:B13"/>
    <mergeCell ref="A18:B18"/>
    <mergeCell ref="A19:B19"/>
    <mergeCell ref="A14:B14"/>
    <mergeCell ref="A16:B16"/>
    <mergeCell ref="A17:B17"/>
    <mergeCell ref="C45:I45"/>
    <mergeCell ref="J45:K45"/>
    <mergeCell ref="I128:J129"/>
    <mergeCell ref="K128:L129"/>
    <mergeCell ref="M128:M129"/>
    <mergeCell ref="H125:I125"/>
    <mergeCell ref="J125:K125"/>
    <mergeCell ref="L125:M125"/>
    <mergeCell ref="H126:I126"/>
    <mergeCell ref="J126:K126"/>
    <mergeCell ref="L126:M126"/>
    <mergeCell ref="H127:I127"/>
    <mergeCell ref="J127:K127"/>
    <mergeCell ref="L127:M127"/>
    <mergeCell ref="J122:K122"/>
    <mergeCell ref="L122:M122"/>
    <mergeCell ref="H123:I123"/>
    <mergeCell ref="J123:K123"/>
    <mergeCell ref="L123:M123"/>
    <mergeCell ref="H124:I124"/>
    <mergeCell ref="J124:K124"/>
    <mergeCell ref="L124:M124"/>
    <mergeCell ref="H119:I119"/>
    <mergeCell ref="J119:K119"/>
    <mergeCell ref="L119:M119"/>
    <mergeCell ref="H120:I120"/>
    <mergeCell ref="J120:K120"/>
    <mergeCell ref="L120:M120"/>
    <mergeCell ref="H121:I121"/>
    <mergeCell ref="J121:K121"/>
    <mergeCell ref="L121:M121"/>
    <mergeCell ref="J116:K116"/>
    <mergeCell ref="L116:M116"/>
    <mergeCell ref="H117:I117"/>
    <mergeCell ref="J117:K117"/>
    <mergeCell ref="L117:M117"/>
    <mergeCell ref="H118:I118"/>
    <mergeCell ref="J118:K118"/>
    <mergeCell ref="L118:M118"/>
    <mergeCell ref="H113:I113"/>
    <mergeCell ref="J113:K113"/>
    <mergeCell ref="L113:M113"/>
    <mergeCell ref="H114:I114"/>
    <mergeCell ref="J114:K114"/>
    <mergeCell ref="L114:M114"/>
    <mergeCell ref="H115:I115"/>
    <mergeCell ref="J115:K115"/>
    <mergeCell ref="L115:M115"/>
    <mergeCell ref="J110:K110"/>
    <mergeCell ref="L110:M110"/>
    <mergeCell ref="H111:I111"/>
    <mergeCell ref="J111:K111"/>
    <mergeCell ref="L111:M111"/>
    <mergeCell ref="H112:I112"/>
    <mergeCell ref="J112:K112"/>
    <mergeCell ref="L112:M112"/>
    <mergeCell ref="B78:C78"/>
    <mergeCell ref="B79:C79"/>
    <mergeCell ref="B80:G80"/>
    <mergeCell ref="I78:I79"/>
    <mergeCell ref="U66:V66"/>
    <mergeCell ref="U53:V53"/>
    <mergeCell ref="U54:V54"/>
    <mergeCell ref="U55:V55"/>
    <mergeCell ref="U67:V67"/>
    <mergeCell ref="S68:S69"/>
    <mergeCell ref="O64:O65"/>
    <mergeCell ref="P64:Q65"/>
    <mergeCell ref="T68:T69"/>
    <mergeCell ref="U68:V69"/>
    <mergeCell ref="P63:Q63"/>
    <mergeCell ref="U60:V60"/>
    <mergeCell ref="P56:Q56"/>
    <mergeCell ref="C60:I60"/>
    <mergeCell ref="J60:K60"/>
    <mergeCell ref="L60:M60"/>
    <mergeCell ref="P60:Q60"/>
    <mergeCell ref="P55:Q55"/>
    <mergeCell ref="G72:K72"/>
    <mergeCell ref="L72:M72"/>
    <mergeCell ref="L62:M62"/>
    <mergeCell ref="P62:Q62"/>
    <mergeCell ref="P57:Q57"/>
    <mergeCell ref="J58:K58"/>
    <mergeCell ref="L58:M58"/>
    <mergeCell ref="P58:Q58"/>
    <mergeCell ref="C61:I61"/>
    <mergeCell ref="J61:K61"/>
    <mergeCell ref="L61:M61"/>
    <mergeCell ref="P61:Q61"/>
    <mergeCell ref="C59:I59"/>
    <mergeCell ref="J59:K59"/>
    <mergeCell ref="L59:M59"/>
    <mergeCell ref="P59:Q59"/>
    <mergeCell ref="C58:I58"/>
    <mergeCell ref="C57:I57"/>
    <mergeCell ref="J57:K57"/>
    <mergeCell ref="L73:M73"/>
    <mergeCell ref="G71:K71"/>
    <mergeCell ref="U52:V52"/>
    <mergeCell ref="G67:K67"/>
    <mergeCell ref="L67:M67"/>
    <mergeCell ref="G68:K68"/>
    <mergeCell ref="L68:M68"/>
    <mergeCell ref="G69:K69"/>
    <mergeCell ref="L69:M69"/>
    <mergeCell ref="G70:K70"/>
    <mergeCell ref="L70:M70"/>
    <mergeCell ref="U61:V61"/>
    <mergeCell ref="U62:V62"/>
    <mergeCell ref="U63:V63"/>
    <mergeCell ref="U64:V64"/>
    <mergeCell ref="U65:V65"/>
    <mergeCell ref="C55:I55"/>
    <mergeCell ref="J55:K55"/>
    <mergeCell ref="L71:M71"/>
    <mergeCell ref="C63:I63"/>
    <mergeCell ref="J63:K63"/>
    <mergeCell ref="L63:M63"/>
    <mergeCell ref="C62:I62"/>
    <mergeCell ref="J62:K62"/>
    <mergeCell ref="H23:L23"/>
    <mergeCell ref="U56:V56"/>
    <mergeCell ref="U57:V57"/>
    <mergeCell ref="U58:V58"/>
    <mergeCell ref="U59:V59"/>
    <mergeCell ref="C36:I36"/>
    <mergeCell ref="J36:K36"/>
    <mergeCell ref="L36:M36"/>
    <mergeCell ref="C37:I37"/>
    <mergeCell ref="J37:K37"/>
    <mergeCell ref="L37:M37"/>
    <mergeCell ref="C34:I34"/>
    <mergeCell ref="J34:K34"/>
    <mergeCell ref="L34:M34"/>
    <mergeCell ref="C35:I35"/>
    <mergeCell ref="J35:K35"/>
    <mergeCell ref="L35:M35"/>
    <mergeCell ref="C40:I40"/>
    <mergeCell ref="J40:K40"/>
    <mergeCell ref="L40:M40"/>
    <mergeCell ref="T50:V50"/>
    <mergeCell ref="J30:K30"/>
    <mergeCell ref="P49:Q49"/>
    <mergeCell ref="J27:K27"/>
    <mergeCell ref="L25:M25"/>
    <mergeCell ref="C28:I28"/>
    <mergeCell ref="J28:K28"/>
    <mergeCell ref="L28:M28"/>
    <mergeCell ref="C29:I29"/>
    <mergeCell ref="J29:K29"/>
    <mergeCell ref="L29:M29"/>
    <mergeCell ref="C26:I26"/>
    <mergeCell ref="J26:K26"/>
    <mergeCell ref="L26:M26"/>
    <mergeCell ref="C27:I27"/>
    <mergeCell ref="J25:K25"/>
    <mergeCell ref="L27:M27"/>
    <mergeCell ref="L32:M32"/>
    <mergeCell ref="C33:I33"/>
    <mergeCell ref="J33:K33"/>
    <mergeCell ref="L33:M33"/>
    <mergeCell ref="C31:I31"/>
    <mergeCell ref="J31:K31"/>
    <mergeCell ref="L31:M31"/>
    <mergeCell ref="C30:I30"/>
    <mergeCell ref="C41:I41"/>
    <mergeCell ref="L30:M30"/>
    <mergeCell ref="C32:I32"/>
    <mergeCell ref="J32:K32"/>
    <mergeCell ref="L45:M45"/>
    <mergeCell ref="C46:I46"/>
    <mergeCell ref="J46:K46"/>
    <mergeCell ref="L46:M46"/>
    <mergeCell ref="J41:K41"/>
    <mergeCell ref="L41:M41"/>
    <mergeCell ref="C38:I38"/>
    <mergeCell ref="J38:K38"/>
    <mergeCell ref="L38:M38"/>
    <mergeCell ref="C39:I39"/>
    <mergeCell ref="J39:K39"/>
    <mergeCell ref="L39:M39"/>
    <mergeCell ref="C44:I44"/>
    <mergeCell ref="J44:K44"/>
    <mergeCell ref="L44:M44"/>
    <mergeCell ref="C42:I42"/>
    <mergeCell ref="J42:K42"/>
    <mergeCell ref="L42:M42"/>
    <mergeCell ref="C43:I43"/>
    <mergeCell ref="J43:K43"/>
    <mergeCell ref="L43:M43"/>
    <mergeCell ref="J56:K56"/>
    <mergeCell ref="L56:M56"/>
    <mergeCell ref="C50:I50"/>
    <mergeCell ref="J50:K50"/>
    <mergeCell ref="L50:M50"/>
    <mergeCell ref="L55:M55"/>
    <mergeCell ref="C56:I56"/>
    <mergeCell ref="C53:I53"/>
    <mergeCell ref="J53:K53"/>
    <mergeCell ref="L53:M53"/>
    <mergeCell ref="D15:E15"/>
    <mergeCell ref="A15:B15"/>
    <mergeCell ref="L57:M57"/>
    <mergeCell ref="P50:Q50"/>
    <mergeCell ref="C51:I51"/>
    <mergeCell ref="J51:K51"/>
    <mergeCell ref="L51:M51"/>
    <mergeCell ref="P51:Q51"/>
    <mergeCell ref="C54:I54"/>
    <mergeCell ref="J54:K54"/>
    <mergeCell ref="L54:M54"/>
    <mergeCell ref="P54:Q54"/>
    <mergeCell ref="C52:I52"/>
    <mergeCell ref="J52:K52"/>
    <mergeCell ref="L52:M52"/>
    <mergeCell ref="P52:Q52"/>
    <mergeCell ref="P53:Q53"/>
    <mergeCell ref="C47:I47"/>
    <mergeCell ref="J47:K47"/>
    <mergeCell ref="L47:M47"/>
    <mergeCell ref="B48:N48"/>
    <mergeCell ref="C49:I49"/>
    <mergeCell ref="J49:K49"/>
    <mergeCell ref="L49:M49"/>
  </mergeCells>
  <pageMargins left="0.7" right="0.7" top="0.75" bottom="0.75" header="0.3" footer="0.3"/>
  <pageSetup paperSize="9" scale="2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ТДНМР</vt:lpstr>
      <vt:lpstr>трудовые_рес</vt:lpstr>
      <vt:lpstr>занятость</vt:lpstr>
      <vt:lpstr>бюджет</vt:lpstr>
      <vt:lpstr>бюджет!Область_печати</vt:lpstr>
      <vt:lpstr>ТДНМР!Область_печати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mutovina</dc:creator>
  <cp:lastModifiedBy>kompanec</cp:lastModifiedBy>
  <cp:lastPrinted>2022-09-13T08:24:05Z</cp:lastPrinted>
  <dcterms:created xsi:type="dcterms:W3CDTF">2018-11-26T02:01:13Z</dcterms:created>
  <dcterms:modified xsi:type="dcterms:W3CDTF">2022-09-14T07:56:08Z</dcterms:modified>
</cp:coreProperties>
</file>