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135" windowWidth="28770" windowHeight="7650" tabRatio="677"/>
  </bookViews>
  <sheets>
    <sheet name="ТДНМР" sheetId="1" r:id="rId1"/>
    <sheet name="трудовые_ресурсы" sheetId="2" state="hidden" r:id="rId2"/>
    <sheet name="занятость" sheetId="3" state="hidden" r:id="rId3"/>
    <sheet name="бюджет" sheetId="5" state="hidden" r:id="rId4"/>
  </sheets>
  <definedNames>
    <definedName name="Z_3032857E_27FC_4679_9B85_FFD9FAE6173B_.wvu.PrintArea" localSheetId="0" hidden="1">ТДНМР!$A$80:$F$925</definedName>
    <definedName name="Z_3032857E_27FC_4679_9B85_FFD9FAE6173B_.wvu.Rows" localSheetId="0" hidden="1">ТДНМР!#REF!,ТДНМР!#REF!,ТДНМР!#REF!,ТДНМР!#REF!,ТДНМР!#REF!,ТДНМР!#REF!,ТДНМР!#REF!,ТДНМР!#REF!,ТДНМР!#REF!,ТДНМР!#REF!,ТДНМР!#REF!,ТДНМР!#REF!</definedName>
    <definedName name="_xlnm.Print_Area" localSheetId="0">ТДНМР!$A$1:$N$925</definedName>
  </definedNames>
  <calcPr calcId="145621"/>
</workbook>
</file>

<file path=xl/calcChain.xml><?xml version="1.0" encoding="utf-8"?>
<calcChain xmlns="http://schemas.openxmlformats.org/spreadsheetml/2006/main">
  <c r="K35" i="2" l="1"/>
  <c r="K34" i="2"/>
  <c r="K33" i="2"/>
  <c r="J297" i="1" l="1"/>
  <c r="E24" i="2" l="1"/>
  <c r="L171" i="1"/>
  <c r="L167" i="1"/>
  <c r="L835" i="1" l="1"/>
  <c r="L653" i="1" l="1"/>
  <c r="L206" i="1"/>
  <c r="G22" i="5" l="1"/>
  <c r="G8" i="5"/>
  <c r="F8" i="5"/>
  <c r="E8" i="5"/>
  <c r="D8" i="5"/>
  <c r="C8" i="5"/>
  <c r="A8" i="5"/>
  <c r="B8" i="5"/>
  <c r="B22" i="5"/>
  <c r="A22" i="5"/>
  <c r="F22" i="5"/>
  <c r="E22" i="5"/>
  <c r="D22" i="5"/>
  <c r="C22" i="5"/>
  <c r="J798" i="1" l="1"/>
  <c r="J797" i="1" s="1"/>
  <c r="J796" i="1" s="1"/>
  <c r="H798" i="1"/>
  <c r="H797" i="1" s="1"/>
  <c r="H796" i="1" s="1"/>
  <c r="L257" i="1" l="1"/>
  <c r="L258" i="1"/>
  <c r="L263" i="1"/>
  <c r="L264" i="1"/>
  <c r="L265" i="1"/>
  <c r="L266" i="1"/>
  <c r="L268" i="1"/>
  <c r="L269" i="1"/>
  <c r="L270" i="1"/>
  <c r="L272" i="1"/>
  <c r="L273" i="1"/>
  <c r="L256" i="1"/>
  <c r="E4" i="5" l="1"/>
  <c r="A4" i="5"/>
  <c r="B4" i="5"/>
  <c r="E5" i="5"/>
  <c r="B5" i="5"/>
  <c r="J895" i="1"/>
  <c r="C17" i="5"/>
  <c r="C5" i="5"/>
  <c r="A5" i="5"/>
  <c r="L49" i="5"/>
  <c r="A17" i="5"/>
  <c r="D5" i="5"/>
  <c r="H9" i="5"/>
  <c r="A13" i="5"/>
  <c r="A16" i="5"/>
  <c r="C16" i="5"/>
  <c r="C15" i="5"/>
  <c r="C14" i="5"/>
  <c r="A15" i="5"/>
  <c r="A14" i="5"/>
  <c r="J27" i="5"/>
  <c r="L908" i="1"/>
  <c r="H895" i="1"/>
  <c r="J888" i="1"/>
  <c r="H888" i="1"/>
  <c r="J909" i="1" l="1"/>
  <c r="H909" i="1"/>
  <c r="L248" i="1"/>
  <c r="L246" i="1"/>
  <c r="L238" i="1"/>
  <c r="L235" i="1"/>
  <c r="L659" i="1" l="1"/>
  <c r="J650" i="1"/>
  <c r="H650" i="1"/>
  <c r="L650" i="1" l="1"/>
  <c r="E4" i="3"/>
  <c r="E8" i="3"/>
  <c r="D8" i="3"/>
  <c r="D4" i="3"/>
  <c r="C16" i="3"/>
  <c r="C12" i="3"/>
  <c r="C15" i="3"/>
  <c r="C17" i="3"/>
  <c r="C14" i="3"/>
  <c r="C13" i="3"/>
  <c r="B8" i="3"/>
  <c r="B5" i="3"/>
  <c r="C5" i="3"/>
  <c r="L209" i="1"/>
  <c r="J688" i="1" l="1"/>
  <c r="H688" i="1"/>
  <c r="J459" i="1" l="1"/>
  <c r="J444" i="1"/>
  <c r="H464" i="1"/>
  <c r="H459" i="1"/>
  <c r="J454" i="1"/>
  <c r="H454" i="1"/>
  <c r="J449" i="1"/>
  <c r="H449" i="1"/>
  <c r="H401" i="1"/>
  <c r="J398" i="1"/>
  <c r="H398" i="1"/>
  <c r="J388" i="1"/>
  <c r="H388" i="1"/>
  <c r="H865" i="1" l="1"/>
  <c r="L820" i="1" l="1"/>
  <c r="L824" i="1"/>
  <c r="L823" i="1"/>
  <c r="L805" i="1"/>
  <c r="J810" i="1" l="1"/>
  <c r="K36" i="2" l="1"/>
  <c r="E36" i="2" s="1"/>
  <c r="E37" i="2" s="1"/>
  <c r="L166" i="1" l="1"/>
  <c r="L159" i="1" l="1"/>
  <c r="L160" i="1"/>
  <c r="L161" i="1"/>
  <c r="L158" i="1"/>
  <c r="A9" i="5" l="1"/>
  <c r="L924" i="1" l="1"/>
  <c r="L922" i="1"/>
  <c r="L921" i="1"/>
  <c r="L920" i="1"/>
  <c r="L919" i="1"/>
  <c r="L918" i="1"/>
  <c r="L917" i="1"/>
  <c r="L916" i="1"/>
  <c r="L915" i="1"/>
  <c r="L914" i="1"/>
  <c r="L913" i="1"/>
  <c r="L912" i="1"/>
  <c r="J911" i="1"/>
  <c r="H911" i="1"/>
  <c r="L906" i="1"/>
  <c r="L904" i="1"/>
  <c r="L903" i="1"/>
  <c r="L902" i="1"/>
  <c r="L900" i="1"/>
  <c r="L899" i="1"/>
  <c r="L898" i="1"/>
  <c r="L897" i="1"/>
  <c r="L896" i="1"/>
  <c r="L894" i="1"/>
  <c r="L893" i="1"/>
  <c r="L892" i="1"/>
  <c r="L891" i="1"/>
  <c r="L890" i="1"/>
  <c r="L889" i="1"/>
  <c r="L868" i="1"/>
  <c r="L867" i="1"/>
  <c r="L866" i="1"/>
  <c r="J865" i="1"/>
  <c r="L864" i="1"/>
  <c r="L863" i="1"/>
  <c r="L862" i="1"/>
  <c r="L861" i="1"/>
  <c r="L856" i="1"/>
  <c r="L854" i="1"/>
  <c r="L853" i="1"/>
  <c r="L852" i="1"/>
  <c r="L851" i="1"/>
  <c r="L850" i="1"/>
  <c r="L849" i="1"/>
  <c r="L848" i="1"/>
  <c r="L847" i="1"/>
  <c r="J845" i="1"/>
  <c r="H845" i="1"/>
  <c r="L821" i="1"/>
  <c r="L816" i="1"/>
  <c r="J815" i="1"/>
  <c r="J803" i="1" s="1"/>
  <c r="H815" i="1"/>
  <c r="J925" i="1" l="1"/>
  <c r="L895" i="1"/>
  <c r="L911" i="1"/>
  <c r="L888" i="1"/>
  <c r="L865" i="1"/>
  <c r="L845" i="1"/>
  <c r="L815" i="1"/>
  <c r="L811" i="1"/>
  <c r="H810" i="1"/>
  <c r="H803" i="1" s="1"/>
  <c r="L806" i="1"/>
  <c r="L804" i="1"/>
  <c r="L796" i="1"/>
  <c r="L791" i="1"/>
  <c r="J790" i="1"/>
  <c r="H790" i="1"/>
  <c r="L789" i="1"/>
  <c r="L788" i="1"/>
  <c r="L787" i="1"/>
  <c r="L786" i="1"/>
  <c r="J785" i="1"/>
  <c r="H785" i="1"/>
  <c r="L909" i="1" l="1"/>
  <c r="H925" i="1"/>
  <c r="L810" i="1"/>
  <c r="L803" i="1"/>
  <c r="L785" i="1"/>
  <c r="L790" i="1"/>
  <c r="L583" i="1" l="1"/>
  <c r="L582" i="1"/>
  <c r="L596" i="1" l="1"/>
  <c r="L437" i="1" l="1"/>
  <c r="J436" i="1"/>
  <c r="H436" i="1"/>
  <c r="L244" i="1" l="1"/>
  <c r="J341" i="1" l="1"/>
  <c r="J334" i="1"/>
  <c r="J328" i="1"/>
  <c r="J320" i="1"/>
  <c r="J314" i="1"/>
  <c r="F9" i="5" l="1"/>
  <c r="E9" i="5"/>
  <c r="D9" i="5"/>
  <c r="C9" i="5"/>
  <c r="B9" i="5"/>
  <c r="L51" i="5" l="1"/>
  <c r="H780" i="1" l="1"/>
  <c r="H775" i="1"/>
  <c r="H770" i="1"/>
  <c r="H758" i="1"/>
  <c r="H753" i="1"/>
  <c r="H795" i="1" l="1"/>
  <c r="L177" i="1" l="1"/>
  <c r="L176" i="1"/>
  <c r="L283" i="1" l="1"/>
  <c r="L236" i="1" l="1"/>
  <c r="J605" i="1" l="1"/>
  <c r="J606" i="1"/>
  <c r="J607" i="1"/>
  <c r="H607" i="1"/>
  <c r="H606" i="1"/>
  <c r="H605" i="1"/>
  <c r="J604" i="1"/>
  <c r="H604" i="1"/>
  <c r="J603" i="1" l="1"/>
  <c r="L465" i="1" l="1"/>
  <c r="L471" i="1"/>
  <c r="L470" i="1"/>
  <c r="L443" i="1"/>
  <c r="J426" i="1"/>
  <c r="H426" i="1"/>
  <c r="L693" i="1" l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8" i="1"/>
  <c r="L667" i="1"/>
  <c r="L666" i="1"/>
  <c r="L665" i="1"/>
  <c r="L664" i="1"/>
  <c r="L632" i="1"/>
  <c r="L631" i="1"/>
  <c r="L629" i="1"/>
  <c r="J628" i="1"/>
  <c r="H628" i="1"/>
  <c r="L628" i="1" l="1"/>
  <c r="L599" i="1"/>
  <c r="L581" i="1"/>
  <c r="L580" i="1"/>
  <c r="L579" i="1"/>
  <c r="L573" i="1"/>
  <c r="L572" i="1"/>
  <c r="L571" i="1"/>
  <c r="L570" i="1"/>
  <c r="L562" i="1"/>
  <c r="L561" i="1"/>
  <c r="L560" i="1"/>
  <c r="L559" i="1"/>
  <c r="L553" i="1"/>
  <c r="L552" i="1"/>
  <c r="L551" i="1"/>
  <c r="L550" i="1"/>
  <c r="L548" i="1"/>
  <c r="L547" i="1"/>
  <c r="L546" i="1"/>
  <c r="L545" i="1"/>
  <c r="L543" i="1"/>
  <c r="L542" i="1"/>
  <c r="L541" i="1"/>
  <c r="L540" i="1"/>
  <c r="L534" i="1"/>
  <c r="L533" i="1"/>
  <c r="L532" i="1"/>
  <c r="L531" i="1"/>
  <c r="J509" i="1"/>
  <c r="H509" i="1"/>
  <c r="L506" i="1"/>
  <c r="L511" i="1"/>
  <c r="L510" i="1"/>
  <c r="L434" i="1"/>
  <c r="J431" i="1"/>
  <c r="H431" i="1"/>
  <c r="L430" i="1"/>
  <c r="L431" i="1" l="1"/>
  <c r="L509" i="1"/>
  <c r="L450" i="1" l="1"/>
  <c r="L447" i="1"/>
  <c r="L449" i="1"/>
  <c r="L448" i="1"/>
  <c r="S59" i="5"/>
  <c r="L444" i="1" l="1"/>
  <c r="J608" i="1" l="1"/>
  <c r="H608" i="1"/>
  <c r="L641" i="1" l="1"/>
  <c r="J514" i="1" l="1"/>
  <c r="J508" i="1" s="1"/>
  <c r="L462" i="1"/>
  <c r="L458" i="1"/>
  <c r="J464" i="1"/>
  <c r="L464" i="1" s="1"/>
  <c r="L459" i="1"/>
  <c r="J421" i="1"/>
  <c r="J416" i="1"/>
  <c r="J406" i="1"/>
  <c r="J401" i="1"/>
  <c r="J382" i="1"/>
  <c r="J618" i="1" l="1"/>
  <c r="J635" i="1"/>
  <c r="J640" i="1"/>
  <c r="L640" i="1" s="1"/>
  <c r="H829" i="1" l="1"/>
  <c r="H645" i="1"/>
  <c r="H635" i="1"/>
  <c r="H623" i="1"/>
  <c r="H618" i="1"/>
  <c r="H613" i="1"/>
  <c r="H514" i="1" l="1"/>
  <c r="H508" i="1" s="1"/>
  <c r="L508" i="1" s="1"/>
  <c r="H498" i="1" l="1"/>
  <c r="H493" i="1"/>
  <c r="H488" i="1"/>
  <c r="H472" i="1"/>
  <c r="H421" i="1"/>
  <c r="H416" i="1"/>
  <c r="H406" i="1"/>
  <c r="H382" i="1"/>
  <c r="H487" i="1" l="1"/>
  <c r="H415" i="1"/>
  <c r="L247" i="1" l="1"/>
  <c r="H156" i="1" l="1"/>
  <c r="J829" i="1" l="1"/>
  <c r="J347" i="1"/>
  <c r="L521" i="1" l="1"/>
  <c r="L407" i="1"/>
  <c r="L408" i="1"/>
  <c r="E4" i="2" l="1"/>
  <c r="E15" i="2"/>
  <c r="E16" i="2"/>
  <c r="E20" i="2" l="1"/>
  <c r="E14" i="2"/>
  <c r="E6" i="2"/>
  <c r="E23" i="2"/>
  <c r="E5" i="2"/>
  <c r="E19" i="2"/>
  <c r="E9" i="2"/>
  <c r="E22" i="2"/>
  <c r="E18" i="2"/>
  <c r="E12" i="2"/>
  <c r="E8" i="2"/>
  <c r="E13" i="2"/>
  <c r="E21" i="2"/>
  <c r="E17" i="2"/>
  <c r="E11" i="2"/>
  <c r="E7" i="2"/>
  <c r="L172" i="1"/>
  <c r="E10" i="2"/>
  <c r="I24" i="2" l="1"/>
  <c r="H24" i="2" s="1"/>
  <c r="J51" i="5"/>
  <c r="S64" i="5"/>
  <c r="S63" i="5"/>
  <c r="S62" i="5"/>
  <c r="S61" i="5"/>
  <c r="S60" i="5"/>
  <c r="S65" i="5" l="1"/>
  <c r="G9" i="5" s="1"/>
  <c r="C21" i="3" l="1"/>
  <c r="B21" i="3"/>
  <c r="L404" i="1" l="1"/>
  <c r="A31" i="2" l="1"/>
  <c r="A35" i="2"/>
  <c r="A34" i="2"/>
  <c r="A33" i="2"/>
  <c r="A32" i="2"/>
  <c r="A30" i="2"/>
  <c r="A29" i="2"/>
  <c r="A28" i="2"/>
  <c r="A27" i="2"/>
  <c r="A26" i="2"/>
  <c r="G15" i="2"/>
  <c r="G22" i="2"/>
  <c r="G21" i="2"/>
  <c r="G20" i="2"/>
  <c r="G19" i="2"/>
  <c r="G18" i="2"/>
  <c r="G17" i="2"/>
  <c r="G16" i="2"/>
  <c r="G14" i="2"/>
  <c r="G12" i="2"/>
  <c r="G11" i="2"/>
  <c r="G10" i="2"/>
  <c r="G8" i="2"/>
  <c r="G7" i="2"/>
  <c r="G6" i="2"/>
  <c r="E27" i="2" s="1"/>
  <c r="C8" i="3"/>
  <c r="E28" i="2" l="1"/>
  <c r="E32" i="2"/>
  <c r="E29" i="2"/>
  <c r="E31" i="2"/>
  <c r="E34" i="2"/>
  <c r="E33" i="2"/>
  <c r="G24" i="2"/>
  <c r="E30" i="2"/>
  <c r="E35" i="2"/>
  <c r="H8" i="5"/>
  <c r="L34" i="5"/>
  <c r="J34" i="5"/>
  <c r="J41" i="5" s="1"/>
  <c r="J49" i="5" s="1"/>
  <c r="L27" i="5"/>
  <c r="E32" i="3"/>
  <c r="D32" i="3"/>
  <c r="E25" i="3"/>
  <c r="D25" i="3"/>
  <c r="E18" i="3"/>
  <c r="D18" i="3"/>
  <c r="B16" i="3" s="1"/>
  <c r="G12" i="3"/>
  <c r="F12" i="3"/>
  <c r="C9" i="3"/>
  <c r="B9" i="3"/>
  <c r="C4" i="3"/>
  <c r="B4" i="3"/>
  <c r="F36" i="2" l="1"/>
  <c r="L41" i="5"/>
  <c r="H15" i="3"/>
  <c r="H14" i="3"/>
  <c r="H16" i="3"/>
  <c r="B14" i="3"/>
  <c r="B15" i="3"/>
  <c r="B13" i="3"/>
  <c r="B12" i="3"/>
  <c r="J65" i="5"/>
  <c r="B1" i="2"/>
  <c r="C1" i="2"/>
  <c r="L65" i="5" l="1"/>
  <c r="B17" i="3"/>
  <c r="C18" i="3"/>
  <c r="D1" i="2"/>
  <c r="J758" i="1" l="1"/>
  <c r="J753" i="1"/>
  <c r="J645" i="1"/>
  <c r="J623" i="1"/>
  <c r="J613" i="1"/>
  <c r="J415" i="1" l="1"/>
  <c r="L415" i="1" s="1"/>
  <c r="L839" i="1"/>
  <c r="L838" i="1"/>
  <c r="L837" i="1"/>
  <c r="L836" i="1"/>
  <c r="L834" i="1"/>
  <c r="L833" i="1"/>
  <c r="L832" i="1"/>
  <c r="L831" i="1"/>
  <c r="L830" i="1"/>
  <c r="L783" i="1"/>
  <c r="L781" i="1"/>
  <c r="J780" i="1"/>
  <c r="L779" i="1"/>
  <c r="L778" i="1"/>
  <c r="L776" i="1"/>
  <c r="J775" i="1"/>
  <c r="L774" i="1"/>
  <c r="L773" i="1"/>
  <c r="L771" i="1"/>
  <c r="J770" i="1"/>
  <c r="L769" i="1"/>
  <c r="L768" i="1"/>
  <c r="L766" i="1"/>
  <c r="J765" i="1"/>
  <c r="J795" i="1" s="1"/>
  <c r="L795" i="1" s="1"/>
  <c r="L762" i="1"/>
  <c r="F762" i="1"/>
  <c r="L761" i="1"/>
  <c r="F761" i="1"/>
  <c r="L759" i="1"/>
  <c r="L758" i="1"/>
  <c r="L757" i="1"/>
  <c r="F757" i="1"/>
  <c r="L756" i="1"/>
  <c r="F756" i="1"/>
  <c r="L754" i="1"/>
  <c r="L749" i="1"/>
  <c r="L748" i="1"/>
  <c r="L747" i="1"/>
  <c r="L746" i="1"/>
  <c r="L745" i="1"/>
  <c r="L658" i="1"/>
  <c r="L657" i="1"/>
  <c r="L656" i="1"/>
  <c r="L655" i="1"/>
  <c r="L654" i="1"/>
  <c r="L646" i="1"/>
  <c r="L645" i="1"/>
  <c r="L643" i="1"/>
  <c r="L636" i="1"/>
  <c r="L635" i="1"/>
  <c r="L619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520" i="1"/>
  <c r="L519" i="1"/>
  <c r="L518" i="1"/>
  <c r="L517" i="1"/>
  <c r="L516" i="1"/>
  <c r="L515" i="1"/>
  <c r="L514" i="1"/>
  <c r="L513" i="1"/>
  <c r="L512" i="1"/>
  <c r="L499" i="1"/>
  <c r="J498" i="1"/>
  <c r="L494" i="1"/>
  <c r="J493" i="1"/>
  <c r="L491" i="1"/>
  <c r="J488" i="1"/>
  <c r="L485" i="1"/>
  <c r="L484" i="1"/>
  <c r="L482" i="1"/>
  <c r="L481" i="1"/>
  <c r="L479" i="1"/>
  <c r="L478" i="1"/>
  <c r="L476" i="1"/>
  <c r="L475" i="1"/>
  <c r="L474" i="1"/>
  <c r="L473" i="1"/>
  <c r="L469" i="1"/>
  <c r="L457" i="1"/>
  <c r="L456" i="1"/>
  <c r="L455" i="1"/>
  <c r="L454" i="1"/>
  <c r="L429" i="1"/>
  <c r="L428" i="1"/>
  <c r="L427" i="1"/>
  <c r="L426" i="1"/>
  <c r="L422" i="1"/>
  <c r="L420" i="1"/>
  <c r="L419" i="1"/>
  <c r="L416" i="1"/>
  <c r="L412" i="1"/>
  <c r="L411" i="1"/>
  <c r="L410" i="1"/>
  <c r="L409" i="1"/>
  <c r="L406" i="1"/>
  <c r="L405" i="1"/>
  <c r="L402" i="1"/>
  <c r="L401" i="1"/>
  <c r="L399" i="1"/>
  <c r="L398" i="1"/>
  <c r="L392" i="1"/>
  <c r="L391" i="1"/>
  <c r="L390" i="1"/>
  <c r="L389" i="1"/>
  <c r="L388" i="1"/>
  <c r="L387" i="1"/>
  <c r="L386" i="1"/>
  <c r="L385" i="1"/>
  <c r="L383" i="1"/>
  <c r="L382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0" i="1"/>
  <c r="L309" i="1"/>
  <c r="L308" i="1"/>
  <c r="L306" i="1"/>
  <c r="L305" i="1"/>
  <c r="L304" i="1"/>
  <c r="L303" i="1"/>
  <c r="L301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2" i="1"/>
  <c r="B282" i="1"/>
  <c r="L281" i="1"/>
  <c r="L280" i="1"/>
  <c r="L279" i="1"/>
  <c r="L278" i="1"/>
  <c r="L277" i="1"/>
  <c r="L241" i="1"/>
  <c r="L210" i="1"/>
  <c r="L208" i="1"/>
  <c r="L184" i="1"/>
  <c r="L183" i="1"/>
  <c r="L182" i="1"/>
  <c r="L181" i="1"/>
  <c r="L180" i="1"/>
  <c r="L179" i="1"/>
  <c r="L178" i="1"/>
  <c r="L174" i="1"/>
  <c r="L173" i="1"/>
  <c r="L170" i="1"/>
  <c r="L169" i="1"/>
  <c r="L168" i="1"/>
  <c r="L156" i="1"/>
  <c r="L145" i="1"/>
  <c r="L498" i="1" l="1"/>
  <c r="J487" i="1"/>
  <c r="L780" i="1"/>
  <c r="L770" i="1"/>
  <c r="L472" i="1"/>
  <c r="L488" i="1"/>
  <c r="L618" i="1"/>
  <c r="L753" i="1"/>
  <c r="L765" i="1"/>
  <c r="L775" i="1"/>
  <c r="L421" i="1"/>
  <c r="L493" i="1"/>
  <c r="L829" i="1"/>
  <c r="J380" i="1" l="1"/>
  <c r="L380" i="1" s="1"/>
  <c r="L487" i="1"/>
</calcChain>
</file>

<file path=xl/sharedStrings.xml><?xml version="1.0" encoding="utf-8"?>
<sst xmlns="http://schemas.openxmlformats.org/spreadsheetml/2006/main" count="2093" uniqueCount="678">
  <si>
    <t>Администрация Таймырского Долгано-Ненецкого муниципального района</t>
  </si>
  <si>
    <t>СОДЕРЖАНИЕ</t>
  </si>
  <si>
    <t>1. Площадь муниципального района…………………………………………………………….…….….…………………</t>
  </si>
  <si>
    <t>2. Численность населения……………………………………………………………………………..………………………</t>
  </si>
  <si>
    <t>3. Трудовые ресурсы…………………………………………………………………………………………………………..</t>
  </si>
  <si>
    <t>3</t>
  </si>
  <si>
    <t>4. Занятость населения………………………………………………………………………………………………………….</t>
  </si>
  <si>
    <t>4</t>
  </si>
  <si>
    <t>6. Уровень жизни населения………………………………………………………………….………………………………...</t>
  </si>
  <si>
    <t>8. Образование………………..……………………………………………………………………………………………….…</t>
  </si>
  <si>
    <t>9. Культура ………………………………………………………………………………………………………………………</t>
  </si>
  <si>
    <t>11. Социальная политика……...……………………………………………………………………………………………….</t>
  </si>
  <si>
    <t>12. Потребительский рынок……………………………………………………………………………………………………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</si>
  <si>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</si>
  <si>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</si>
  <si>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</si>
  <si>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</si>
  <si>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Общая   площадь,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</si>
  <si>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</si>
  <si>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</si>
  <si>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</si>
  <si>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</si>
  <si>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</si>
  <si>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</si>
  <si>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</si>
  <si>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</si>
  <si>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</si>
  <si>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</si>
  <si>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t>Наименование показателя</t>
  </si>
  <si>
    <t>Темп изменения, %</t>
  </si>
  <si>
    <t>Численность   постоянного   населения   на   начало   года - всего,</t>
  </si>
  <si>
    <t>чел.</t>
  </si>
  <si>
    <t xml:space="preserve">Среднесписочная  численность  работающих  на  территории: </t>
  </si>
  <si>
    <t>сельское, лесное хозяйство, охота, рыболовство и рыбоводство (А)</t>
  </si>
  <si>
    <t>…</t>
  </si>
  <si>
    <t>х</t>
  </si>
  <si>
    <t xml:space="preserve">    добыча   полезных    ископаемых (В)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</si>
  <si>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</si>
  <si>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</si>
  <si>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</si>
  <si>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</si>
  <si>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</si>
  <si>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</si>
  <si>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</si>
  <si>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</si>
  <si>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</si>
  <si>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</si>
  <si>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</si>
  <si>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</si>
  <si>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</si>
  <si>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</si>
  <si>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</si>
  <si>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</si>
  <si>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</si>
  <si>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</si>
  <si>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</si>
  <si>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</si>
  <si>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</si>
  <si>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</si>
  <si>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</si>
  <si>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</si>
  <si>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</si>
  <si>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</si>
  <si>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</si>
  <si>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</si>
  <si>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</si>
  <si>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</si>
  <si>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</si>
  <si>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</si>
  <si>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t>2.1</t>
  </si>
  <si>
    <t>2.2</t>
  </si>
  <si>
    <t>Темп изменения, %, процентные пункты</t>
  </si>
  <si>
    <t xml:space="preserve">Численность  трудоустроенных  при  содействии  служб  занятости  населения </t>
  </si>
  <si>
    <t>Коэффициент напряженности на регулируемом рынке труда</t>
  </si>
  <si>
    <t>чел. на 1 вакансию</t>
  </si>
  <si>
    <t>Уровень  зарегистрированной   безработицы</t>
  </si>
  <si>
    <t>%</t>
  </si>
  <si>
    <t>по полу</t>
  </si>
  <si>
    <t>по возрасту</t>
  </si>
  <si>
    <t>по уровню образования</t>
  </si>
  <si>
    <t>тыс. руб.</t>
  </si>
  <si>
    <t>тыс.руб.</t>
  </si>
  <si>
    <t>тонн</t>
  </si>
  <si>
    <t>тыс. тонн</t>
  </si>
  <si>
    <t>2.3</t>
  </si>
  <si>
    <t>2.4</t>
  </si>
  <si>
    <t>2.5</t>
  </si>
  <si>
    <t>2.6</t>
  </si>
  <si>
    <t xml:space="preserve">     электроэнергия</t>
  </si>
  <si>
    <t>млн. КВт.ч</t>
  </si>
  <si>
    <t>млн. Квт.ч</t>
  </si>
  <si>
    <t>тыс. Гкал</t>
  </si>
  <si>
    <t xml:space="preserve">УРОВЕНЬ ЖИЗНИ НАСЕЛЕНИЯ </t>
  </si>
  <si>
    <t>руб.</t>
  </si>
  <si>
    <t>добыча полезных ископаемых (В)</t>
  </si>
  <si>
    <t>обрабатывающие производства (С)</t>
  </si>
  <si>
    <t>деятельность в области культуры, спорта, организации досуга (R)</t>
  </si>
  <si>
    <t>Реальная заработная плата</t>
  </si>
  <si>
    <t>в % к предыдущему году</t>
  </si>
  <si>
    <t>Средняя величина  прожиточного  минимума  на  душу  населения для муниципального района (без учета ВПМ для с.п. Хатанга)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</si>
  <si>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</si>
  <si>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</si>
  <si>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</si>
  <si>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</si>
  <si>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Средняя величина  прожиточного  минимума на  душу населения для сельского поселения Хатанга</t>
  </si>
  <si>
    <t>в том  числе по  социально - демографическим  группам:</t>
  </si>
  <si>
    <t xml:space="preserve"> трудоспособное население</t>
  </si>
  <si>
    <t>Численность работников бюджетной сферы муниципального района:</t>
  </si>
  <si>
    <t>Штатная численность работников - всего, в том числе, финансовое  обеспечение которых производится за счет средств: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</si>
  <si>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</si>
  <si>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</si>
  <si>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</si>
  <si>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</si>
  <si>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</si>
  <si>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</si>
  <si>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 xml:space="preserve">Среднесписочная численность работников - всего, в том числе, финансовое обеспечение которых производится за счет средств:
</t>
  </si>
  <si>
    <t>Численность работников, оплата труда которых производится на основе новой системы оплаты труда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</si>
  <si>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</si>
  <si>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 xml:space="preserve">Среднесписочная численность работников, оплата труда которых производится на основе системы оплаты труда (СОТ)  - всего, в том  числе, финансовое обеспечение которых производится  за счет средств: </t>
  </si>
  <si>
    <t>Численность лиц, замещающих муниципальные должности и муниципальных служащих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</si>
  <si>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</si>
  <si>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 xml:space="preserve"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
</t>
  </si>
  <si>
    <t>Среднемесячная заработная плата работников бюджетной сферы, - всего, в том числе, финансовое обеспечение которых производится за счет средств:</t>
  </si>
  <si>
    <t>Среднемесячная заработная плата работников, оплата  труда которых производится на  основе системы оплаты труда (СОТ)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</si>
  <si>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</si>
  <si>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Среднемесячный доход лиц, замещающих муниципальные должности, муниципальных служащих - всего, в том числе получаемый за счет  средств:</t>
  </si>
  <si>
    <t>ОБРАЗОВАНИЕ</t>
  </si>
  <si>
    <t xml:space="preserve">Организаций - всего, в том числе: </t>
  </si>
  <si>
    <t>Дошкольное образование</t>
  </si>
  <si>
    <t xml:space="preserve">Дошкольные образовательные организации - всего, в том числе в разрезе поселений: </t>
  </si>
  <si>
    <t>город Дудинка</t>
  </si>
  <si>
    <t>городское поселение Диксон</t>
  </si>
  <si>
    <t>Плановая наполняемость</t>
  </si>
  <si>
    <t>мест</t>
  </si>
  <si>
    <t>сельское поселение Хатанга</t>
  </si>
  <si>
    <t>сельское поселение Караул</t>
  </si>
  <si>
    <t>Наполняемость групп</t>
  </si>
  <si>
    <t>ясельных  норматив/факт</t>
  </si>
  <si>
    <t>18/16</t>
  </si>
  <si>
    <t>100,0/100,0</t>
  </si>
  <si>
    <t>дошкольных  норматив/факт</t>
  </si>
  <si>
    <t>22/19</t>
  </si>
  <si>
    <t>логопедических  норматив/факт</t>
  </si>
  <si>
    <t>13/13,8</t>
  </si>
  <si>
    <t>группы ЗПР норматив/факт</t>
  </si>
  <si>
    <t>10/10</t>
  </si>
  <si>
    <t>Состоит на учете по устройству в дошкольные образовательные организации -  всего, в том числе:</t>
  </si>
  <si>
    <t>дошкольного  возраста</t>
  </si>
  <si>
    <t>гр.</t>
  </si>
  <si>
    <t>Себестоимость  содержания 1 ребенка в  дошкольной образовательной организации  в месяц</t>
  </si>
  <si>
    <t>Базовый  тариф, взимаемый  с  родителей  за  содержание  1 ребенка  в  дошкольной образовательной организации</t>
  </si>
  <si>
    <t>Общее образование</t>
  </si>
  <si>
    <t>Общеобразовательные организации - всего, в том числе:</t>
  </si>
  <si>
    <t xml:space="preserve">начальные - всего, в том числе в разрезе поселений: </t>
  </si>
  <si>
    <t xml:space="preserve">основные - всего, в том числе в разрезе поселений: </t>
  </si>
  <si>
    <t xml:space="preserve">средние - всего, в том числе в разрезе поселений: </t>
  </si>
  <si>
    <t>классы-комплекты/классы очно-заочной (вечерней)  формы получения  образования - всего, в том числе в разрезе поселений:</t>
  </si>
  <si>
    <t>дошкольные группы кратковременного пребывания детей - всего, в том числе в разрезе поселений:</t>
  </si>
  <si>
    <t>Численность  учащихся  общеобразовательных  организаций - всего, в том числе:</t>
  </si>
  <si>
    <t>начальных - всего, в том числе в разрезе поселений:</t>
  </si>
  <si>
    <t>основных - всего, в том числе в разрезе поселений:</t>
  </si>
  <si>
    <t>средних - всего, в том числе в разрезе поселений:</t>
  </si>
  <si>
    <t>классов-комплектов/классов очно-заочной (вечерней) формы получения образования - всего, в том числе в разрезе поселений:</t>
  </si>
  <si>
    <t>в 2 раза</t>
  </si>
  <si>
    <t>дошкольных групп кратковременного пребывания детей - всего, в том числе в разрезе поселений:</t>
  </si>
  <si>
    <t>Средняя  наполняемость классов общеобразовательных  организаций:</t>
  </si>
  <si>
    <t xml:space="preserve"> в городских поселениях</t>
  </si>
  <si>
    <t xml:space="preserve"> в сельских поселениях</t>
  </si>
  <si>
    <t xml:space="preserve">Количество  общеобразовательных организаций, имеющих скоростной  доступ  в  сеть Интернет - всего, в том числе  в разрезе поселений:  </t>
  </si>
  <si>
    <t>Специальное (коррекционное) образование</t>
  </si>
  <si>
    <t>1</t>
  </si>
  <si>
    <t>КГБОУ "Дудинская общеобразовательная  школа-интернат"</t>
  </si>
  <si>
    <t>Численность учащихся</t>
  </si>
  <si>
    <t>Среднее профессиональное образование</t>
  </si>
  <si>
    <t>КГБП ОУ "Таймырский колледж"</t>
  </si>
  <si>
    <t>Учреждение для детей - сирот</t>
  </si>
  <si>
    <t xml:space="preserve">КГКОУ для детей - сирот и детей, оставшихся без попечения родителей "Дудинский детский дом" </t>
  </si>
  <si>
    <t>Дополнительное образование</t>
  </si>
  <si>
    <t>Организации дополнительного образования детей, подведомственные Управлению образования Администрации муниципального района - всего, в том числе:</t>
  </si>
  <si>
    <t>Центры  дополнительного образования - всего, в том числе в разрезе поселений:</t>
  </si>
  <si>
    <t>Детско-юношеские спортивные  школы - всего, в том числе  в  разрезе  поселений:</t>
  </si>
  <si>
    <t>Центры туризма и творчества - всего, в том числе в разрезе поселений:</t>
  </si>
  <si>
    <t>Иные организации</t>
  </si>
  <si>
    <t>ТМКУ "Информационный методический центр"</t>
  </si>
  <si>
    <t>Количество  педагогических  работников</t>
  </si>
  <si>
    <t>Общеобразовательных организаций - всего, в том числе в разрезе поселений:</t>
  </si>
  <si>
    <t>КУЛЬТУРА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</si>
  <si>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</si>
  <si>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</si>
  <si>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</si>
  <si>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Общедоступные  библиотеки/Общедоступные  библиотеки - юридические   лица - всего, в том числе в разрезе поселений: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</si>
  <si>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</si>
  <si>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</si>
  <si>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</si>
  <si>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</si>
  <si>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</si>
  <si>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</si>
  <si>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</si>
  <si>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</si>
  <si>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t>тыс.чел.</t>
  </si>
  <si>
    <t>экз.</t>
  </si>
  <si>
    <t>тыс.ед.</t>
  </si>
  <si>
    <t>22/3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</si>
  <si>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1</t>
    </r>
  </si>
  <si>
    <t>6/1</t>
  </si>
  <si>
    <t>10/1</t>
  </si>
  <si>
    <t>Количество  клубных  формирований</t>
  </si>
  <si>
    <t>Численность участников  клубных  формирований</t>
  </si>
  <si>
    <t>КГБУК "Таймырский краеведческий музей"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</si>
  <si>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</si>
  <si>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</si>
  <si>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</si>
  <si>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</si>
  <si>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t>КГБУК "Таймырский  Дом  народного  творчества"</t>
  </si>
  <si>
    <t>Центры народного творчества (национальных культур)/Центры народного творчества (национальных культур) - юридические  лица - всего, в том числе в разрезе поселений:</t>
  </si>
  <si>
    <t>3/1</t>
  </si>
  <si>
    <t>1/0</t>
  </si>
  <si>
    <t>100,0/х</t>
  </si>
  <si>
    <t>180</t>
  </si>
  <si>
    <t>Количество  сеансов</t>
  </si>
  <si>
    <t>Информационный центр "Хатанга"</t>
  </si>
  <si>
    <t>Организации дополнительного  образования детей в сфере культуры  и  искусства</t>
  </si>
  <si>
    <t>Численность обучающихся</t>
  </si>
  <si>
    <t>0/0</t>
  </si>
  <si>
    <t>х/х</t>
  </si>
  <si>
    <t>2</t>
  </si>
  <si>
    <t>ФИЗИЧЕСКАЯ КУЛЬТУРА И СПОРТ</t>
  </si>
  <si>
    <t>Спортивные сооружения - всего, в том числе:</t>
  </si>
  <si>
    <t>Спортзалы - всего, в том числе в разрезе поселений:</t>
  </si>
  <si>
    <t>Бассейны (ванны) - всего, в том числе в разрезе поселений:</t>
  </si>
  <si>
    <t>Стрелковые тиры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</si>
  <si>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</si>
  <si>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</si>
  <si>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t>Крытые катки с искусственным льдом - всего, в том числе в разрезе поселений:</t>
  </si>
  <si>
    <t>Другие  спортсооружения (нестандартные) - всего, в том числе в разрезе поселений:</t>
  </si>
  <si>
    <t>Детские спортивные школы - всего, в том числе в разрезе поселений:</t>
  </si>
  <si>
    <t>Выполнение  нормативов - всего, в том числе:</t>
  </si>
  <si>
    <t>"Мастер спорта"</t>
  </si>
  <si>
    <t>Численность   занимающихся   физической  культурой  и спортом  -  всего, в  том числе  в разрезе поселений:</t>
  </si>
  <si>
    <t>5</t>
  </si>
  <si>
    <t>Удельный вес населения, систематически занимающегося физической культурой и спортом</t>
  </si>
  <si>
    <t>СОЦИАЛЬНАЯ ПОЛИТИКА</t>
  </si>
  <si>
    <t>количество мест</t>
  </si>
  <si>
    <t>численность обслуживаемых лиц</t>
  </si>
  <si>
    <t>Отделение временного проживания граждан пожилого возраста и инвалидов</t>
  </si>
  <si>
    <t>Отделение «Социальная гостиница»</t>
  </si>
  <si>
    <t xml:space="preserve">Отделение срочного социального обслуживания </t>
  </si>
  <si>
    <t>Численность населения, состоящего на учете в органах социальной защиты</t>
  </si>
  <si>
    <t>Численность отдельных категорий граждан, имеющих право на меры социальной поддержки</t>
  </si>
  <si>
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</si>
  <si>
    <t>Численность пенсионеров по возрасту, состоящих на учете в органах социальной защиты</t>
  </si>
  <si>
    <t>6</t>
  </si>
  <si>
    <t>Численность семей с детьми до 18 лет, состоящих на учете в органах социальной защиты</t>
  </si>
  <si>
    <t>семья</t>
  </si>
  <si>
    <t>7</t>
  </si>
  <si>
    <t>Численность многодетных семей с детьми до 18 лет, состоящих на учете в органах социальной защиты - всего, в том числе:</t>
  </si>
  <si>
    <t>7.1</t>
  </si>
  <si>
    <t>с тремя детьми</t>
  </si>
  <si>
    <t>7.2</t>
  </si>
  <si>
    <t>7.3</t>
  </si>
  <si>
    <t>с пятью детьми и более</t>
  </si>
  <si>
    <t>8</t>
  </si>
  <si>
    <t>9</t>
  </si>
  <si>
    <t>Численность граждан, пользующихся мерами социальной поддержки по оплате жилья и коммунальных услуг</t>
  </si>
  <si>
    <t>ПОТРЕБИТЕЛЬСКИЙ РЫНОК</t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</si>
  <si>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</si>
  <si>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</si>
  <si>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</si>
  <si>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</si>
  <si>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</si>
  <si>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</si>
  <si>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</si>
  <si>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</si>
  <si>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</si>
  <si>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</si>
  <si>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</si>
  <si>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</si>
  <si>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</si>
  <si>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</si>
  <si>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</si>
  <si>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</si>
  <si>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</si>
  <si>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</si>
  <si>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</si>
  <si>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</si>
  <si>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</si>
  <si>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</si>
  <si>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</si>
  <si>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</si>
  <si>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</si>
  <si>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</si>
  <si>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</si>
  <si>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</si>
  <si>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</si>
  <si>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</si>
  <si>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</si>
  <si>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</si>
  <si>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</si>
  <si>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</si>
  <si>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</si>
  <si>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</si>
  <si>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</si>
  <si>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</si>
  <si>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</si>
  <si>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</si>
  <si>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</si>
  <si>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Яйца куриные, 1 дес.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</si>
  <si>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</si>
  <si>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</si>
  <si>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</si>
  <si>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</si>
  <si>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</si>
  <si>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t>Индекс потребительских цен</t>
  </si>
  <si>
    <t>Темп изменения, процентные пункты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</si>
  <si>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</si>
  <si>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</si>
  <si>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</si>
  <si>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</si>
  <si>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 xml:space="preserve">   на  платные  услуги   населению</t>
  </si>
  <si>
    <t>Всего по  муниципальному району</t>
  </si>
  <si>
    <t>голов</t>
  </si>
  <si>
    <t>10.1</t>
  </si>
  <si>
    <t>коровы - всего, в том числе в разрезе поселений:</t>
  </si>
  <si>
    <t>11.1</t>
  </si>
  <si>
    <t>крупный  рогатый  скот - всего, в том числе:</t>
  </si>
  <si>
    <t xml:space="preserve">коровы - всего, в том числе в разрезе поселений: </t>
  </si>
  <si>
    <t>11.2</t>
  </si>
  <si>
    <t>свиньи - всего, в том числе в разрезе поселений:</t>
  </si>
  <si>
    <t>11.3</t>
  </si>
  <si>
    <t>птица - всего, в том числе в разрезе поселений:</t>
  </si>
  <si>
    <t>ЖИЛИЩНО-КОММУНАЛЬНОЕ ХОЗЯЙСТВО</t>
  </si>
  <si>
    <t>№ п/п</t>
  </si>
  <si>
    <t xml:space="preserve">Эксплуатируемый   жилищный  фонд - всего, в  том  числе: </t>
  </si>
  <si>
    <t>тыс. кв. м.</t>
  </si>
  <si>
    <t>общая площадь жилых строений</t>
  </si>
  <si>
    <t>общая площадь общежитий</t>
  </si>
  <si>
    <t>общая площадь нежилых помещений</t>
  </si>
  <si>
    <t>Уровень оплаты населением коммунальных услуг от экономически обоснованных затрат</t>
  </si>
  <si>
    <t>Уровень возмещения населением затрат за предоставление жилищно-коммунальных услуг по установленным для населения тарифам</t>
  </si>
  <si>
    <t>Финансовый результат (прибыль, убыток)</t>
  </si>
  <si>
    <t>ТРАНСПОРТ</t>
  </si>
  <si>
    <t>км</t>
  </si>
  <si>
    <t>1.1.</t>
  </si>
  <si>
    <t xml:space="preserve"> по типам покрытия:</t>
  </si>
  <si>
    <t>асфальтобетонное</t>
  </si>
  <si>
    <t>щебеночное</t>
  </si>
  <si>
    <t>грунтовое</t>
  </si>
  <si>
    <t xml:space="preserve"> искусственные дорожные сооружения (зимники, переправы по льду)</t>
  </si>
  <si>
    <t xml:space="preserve">Количество автобусных маршрутов - всего, в том числе:     </t>
  </si>
  <si>
    <t>4.1</t>
  </si>
  <si>
    <t>внутригородские маршруты</t>
  </si>
  <si>
    <t>4.2</t>
  </si>
  <si>
    <t>междугородние маршруты</t>
  </si>
  <si>
    <t>Объем средств, направленный на:</t>
  </si>
  <si>
    <t>млн. руб.</t>
  </si>
  <si>
    <t>реконструкцию автомобильных дорог общего пользования</t>
  </si>
  <si>
    <t>ПРАВОНАРУШЕНИЯ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</si>
  <si>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</si>
  <si>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</si>
  <si>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</si>
  <si>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</si>
  <si>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</si>
  <si>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</si>
  <si>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</si>
  <si>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</si>
  <si>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</si>
  <si>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ФИНАНСЫ МУНИЦИПАЛЬНОГО РАЙОНА</t>
  </si>
  <si>
    <t xml:space="preserve">Консолидированный бюджет муниципального района объединяет бюджеты пяти муниципальных образований:
- муниципального района;
- городских поселений Дудинка и Диксон;
- сельских поселений Караул и Хатанга.
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</si>
  <si>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</si>
  <si>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</si>
  <si>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</si>
  <si>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</si>
  <si>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</si>
  <si>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</si>
  <si>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</si>
  <si>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</si>
  <si>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</si>
  <si>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</si>
  <si>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</si>
  <si>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</si>
  <si>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</si>
  <si>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</si>
  <si>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</si>
  <si>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</si>
  <si>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</si>
  <si>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</si>
  <si>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</si>
  <si>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</si>
  <si>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</si>
  <si>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 остатков  субсидий, субвенций и иных межбюджетных трансфертов, имеющих целевое назначение, прошлых  лет</t>
  </si>
  <si>
    <t>Всего    доходов</t>
  </si>
  <si>
    <t>РАСХОДЫ</t>
  </si>
  <si>
    <t>Всего расходов, в том числе:</t>
  </si>
  <si>
    <t>Общегосударственные вопросы</t>
  </si>
  <si>
    <t>Национальная  оборона</t>
  </si>
  <si>
    <t>Национальная  безопасность  и  правоохранительная  деятельность</t>
  </si>
  <si>
    <t>Национальная   экономика</t>
  </si>
  <si>
    <t>Жилищно-коммунальное  хозяйство</t>
  </si>
  <si>
    <t>Охрана окружающей среды</t>
  </si>
  <si>
    <t>Образование</t>
  </si>
  <si>
    <t>Культура и кинематография</t>
  </si>
  <si>
    <t>Социальная  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</si>
  <si>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</si>
  <si>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</si>
  <si>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</si>
  <si>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</si>
  <si>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</si>
  <si>
    <t>ЧИСЛЕННОСТЬ, СРЕДНЕМЕСЯЧНАЯ ЗАРАБОТНАЯ ПЛАТА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</t>
  </si>
  <si>
    <t>Распределение безработных по полу</t>
  </si>
  <si>
    <t>Распределение безработных по возрасту</t>
  </si>
  <si>
    <t>16-29 лет</t>
  </si>
  <si>
    <t>старше 30 лет</t>
  </si>
  <si>
    <t>Распределение безработных по уровню образования</t>
  </si>
  <si>
    <t>высшее образование</t>
  </si>
  <si>
    <t>среднее профессиональное образование</t>
  </si>
  <si>
    <t>среднее общее образование</t>
  </si>
  <si>
    <t>основное общее образование</t>
  </si>
  <si>
    <t>не имеющие основного общего образования</t>
  </si>
  <si>
    <t>всего безработных</t>
  </si>
  <si>
    <t>16-17</t>
  </si>
  <si>
    <t>18-19</t>
  </si>
  <si>
    <t>20-24</t>
  </si>
  <si>
    <t>25-29</t>
  </si>
  <si>
    <t>30,,,</t>
  </si>
  <si>
    <t>рабочего</t>
  </si>
  <si>
    <t>служащего</t>
  </si>
  <si>
    <t>впервые</t>
  </si>
  <si>
    <t>не имеющие квал</t>
  </si>
  <si>
    <t>доходы</t>
  </si>
  <si>
    <t>налоговые доходы</t>
  </si>
  <si>
    <t>неналоговые доходы</t>
  </si>
  <si>
    <t>итого</t>
  </si>
  <si>
    <t>расходы</t>
  </si>
  <si>
    <t>общегосударственные вопросы</t>
  </si>
  <si>
    <t>образование</t>
  </si>
  <si>
    <t>жилищно-коммунальное хозяйство</t>
  </si>
  <si>
    <t>культура и кинематография</t>
  </si>
  <si>
    <t>социальная политика</t>
  </si>
  <si>
    <t>прочие расходы</t>
  </si>
  <si>
    <t>Итого расходов</t>
  </si>
  <si>
    <t xml:space="preserve">дотации субсидии субвенции </t>
  </si>
  <si>
    <t>исполнение</t>
  </si>
  <si>
    <t/>
  </si>
  <si>
    <t>...</t>
  </si>
  <si>
    <t>прочие</t>
  </si>
  <si>
    <t>2019 год</t>
  </si>
  <si>
    <t>1.30.01.24 -  на 32 рабочий день (13.08.2019)</t>
  </si>
  <si>
    <t>1.19.5.03 - 20 рабочий день 26(29 июня)</t>
  </si>
  <si>
    <t>1.30.01.24 - 32 рабочий день (13.08.2019)</t>
  </si>
  <si>
    <t>Портал КК динамика цент</t>
  </si>
  <si>
    <t>от 372 руб. 
до 2 728 руб.</t>
  </si>
  <si>
    <t xml:space="preserve">МБУ СО «Комплексный центр социального обслуживания населения «Таймырский», в том числе:
</t>
  </si>
  <si>
    <t xml:space="preserve">1.33.37.01. </t>
  </si>
  <si>
    <t xml:space="preserve">1.29.3.1 </t>
  </si>
  <si>
    <t>Итого налоговые и неналоговые доходы</t>
  </si>
  <si>
    <t>млн.руб</t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</si>
  <si>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1</t>
    </r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</si>
  <si>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2</t>
    </r>
  </si>
  <si>
    <r>
      <t>из них: капитальный ремонт</t>
    </r>
    <r>
      <rPr>
        <i/>
        <vertAlign val="superscript"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                   </t>
    </r>
  </si>
  <si>
    <t>уголь бурый рядовой (лигнит)</t>
  </si>
  <si>
    <t>100,0/100</t>
  </si>
  <si>
    <t>Детские  школы  искусств/Детские школы искусств - юридические   лица  - всего, в том числе в разрезе поселений:</t>
  </si>
  <si>
    <t>146 чел-6 групп</t>
  </si>
  <si>
    <t>Поголовье скота и птицы у индивидуальных предпринимателей - всего, в том числе:</t>
  </si>
  <si>
    <t>Молоко питьевое цельное пастеризованное                              2,5-3,2%  жирности</t>
  </si>
  <si>
    <t>Протяженность территориальных  автомобильных  дорог - всего, в том числе:</t>
  </si>
  <si>
    <t>Кино-досуговые центры/Кино-досуговые центры - юридические   лица - всего, в том числе в разрезе поселений:</t>
  </si>
  <si>
    <t>Культурно-досуговые  центры/Культурно-досуговые центры - юридические   лица - всего, в том числе в разрезе поселений:</t>
  </si>
  <si>
    <t>3.1</t>
  </si>
  <si>
    <t>3.2</t>
  </si>
  <si>
    <t>на 01.01.2019</t>
  </si>
  <si>
    <t>Среднесписочная  численность  работающих  на  территории:</t>
  </si>
  <si>
    <r>
      <t>ЧИСЛЕННОСТЬ НАСЕЛЕНИЯ</t>
    </r>
    <r>
      <rPr>
        <vertAlign val="superscript"/>
        <sz val="14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</si>
  <si>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>По данным Управления Федеральной службы государственной статистики по Красноярскому краю, Республике Хакасия и Республике Тыва</t>
    </r>
  </si>
  <si>
    <r>
      <t>"..."</t>
    </r>
    <r>
      <rPr>
        <sz val="10"/>
        <rFont val="Times New Roman"/>
        <family val="1"/>
        <charset val="204"/>
      </rPr>
      <t>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</si>
  <si>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</t>
    </r>
  </si>
  <si>
    <r>
      <t xml:space="preserve">Крестьянские  (фермерские)  хозяйства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</si>
  <si>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Промысловые  семейно-родовые  хозяйства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</si>
  <si>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 Управления  по  делам  коренных  малочисленных  народов  Таймыра  и вопросам  сельского и  промыслового  хозяйства  Администрации  муниципального района в части организаций, осуществляющих хозяйственную деятельность</t>
    </r>
  </si>
  <si>
    <r>
      <t xml:space="preserve">Общества  с  ограниченной  ответственностью - всего,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</si>
  <si>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Общины  коренных  малочисленных  народов  Севера - всего, 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</si>
  <si>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Сельскохозяйственные     производственные    кооперативы    (артели) - всего,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</si>
  <si>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Сельскохозяйственные    потребительские  кооперативы - всего, 
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</si>
  <si>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Индивидуальные  предприниматели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</si>
  <si>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r>
      <t xml:space="preserve">Хозяйства   населения - всего, </t>
    </r>
    <r>
      <rPr>
        <sz val="12"/>
        <rFont val="Times New Roman"/>
        <family val="1"/>
        <charset val="204"/>
      </rPr>
      <t>в том числе в разрезе поселений:</t>
    </r>
  </si>
  <si>
    <t>Доходы от потребителей за жилищно-коммунальные услуги по действующим тарифам</t>
  </si>
  <si>
    <t>Протяженность автомобильных дорог регионального и межмуниципального  значения Красноярского края</t>
  </si>
  <si>
    <t>01.07</t>
  </si>
  <si>
    <t>01.08</t>
  </si>
  <si>
    <t>01.09</t>
  </si>
  <si>
    <t>01.11</t>
  </si>
  <si>
    <t>01.10</t>
  </si>
  <si>
    <t>01.12</t>
  </si>
  <si>
    <t>01.01</t>
  </si>
  <si>
    <t>01.02</t>
  </si>
  <si>
    <t>01.03</t>
  </si>
  <si>
    <t>01.04</t>
  </si>
  <si>
    <t>01.05</t>
  </si>
  <si>
    <t>01.06</t>
  </si>
  <si>
    <t>на 01.01.2020</t>
  </si>
  <si>
    <r>
      <t>"..."</t>
    </r>
    <r>
      <rPr>
        <sz val="10"/>
        <rFont val="Times New Roman"/>
        <family val="1"/>
        <charset val="204"/>
      </rPr>
      <t xml:space="preserve">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п.5 ст. 4)   </t>
    </r>
  </si>
  <si>
    <t>Педагогических  работников - всего, в том числе:</t>
  </si>
  <si>
    <t>Дошкольных образовательных организаций - всего, в том числе в разрезе поселений:</t>
  </si>
  <si>
    <t>Списочная  численность детей, посещающих дошкольные образовательные организации - всего, в том числе в разрезе поселений: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</si>
  <si>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</t>
    </r>
  </si>
  <si>
    <t>Отделение социального обслуживания на дому</t>
  </si>
  <si>
    <t>100/х</t>
  </si>
  <si>
    <t>10. Физическая культура и спорт ………………………………………………………………………………………….....</t>
  </si>
  <si>
    <r>
      <t>Среднемесячная заработная плата работающего:</t>
    </r>
    <r>
      <rPr>
        <b/>
        <vertAlign val="superscript"/>
        <sz val="12"/>
        <rFont val="Times New Roman"/>
        <family val="1"/>
        <charset val="204"/>
      </rPr>
      <t>1</t>
    </r>
  </si>
  <si>
    <t>Организации в сфере развития единого информационного пространства в сфере культуры и туризма</t>
  </si>
  <si>
    <t>62/16</t>
  </si>
  <si>
    <t>103,3/106,7</t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</si>
  <si>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3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</si>
  <si>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5</t>
    </r>
  </si>
  <si>
    <t>конденсат газовый нестабильный</t>
  </si>
  <si>
    <r>
      <t>СЕЛЬСКОЕ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</si>
  <si>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Информация представлена по крупным и средним организациям; по организациям, не являющимся субъектами малого предпринимательства (данные Управления Федеральной службы государственной статистики по Красноярскому краю, Республике Хакасия и Республике Тыва)</t>
    </r>
  </si>
  <si>
    <t xml:space="preserve"> </t>
  </si>
  <si>
    <t>План на 2020 год</t>
  </si>
  <si>
    <r>
      <t xml:space="preserve">По состоянию на 01.01.2020 на территории муниципального района функционировали:
- 2 аэропорта:
  • "Хатанга" </t>
    </r>
    <r>
      <rPr>
        <i/>
        <sz val="13"/>
        <rFont val="Times New Roman"/>
        <family val="1"/>
        <charset val="204"/>
      </rPr>
      <t>(</t>
    </r>
    <r>
      <rPr>
        <sz val="13"/>
        <rFont val="Times New Roman"/>
        <family val="1"/>
        <charset val="204"/>
      </rPr>
      <t xml:space="preserve">филиал "Хатанга" ФКП "Аэропорты Красноярья");
  • "Диксон" (филиал "Диксон" ФКП "Аэропорты Красноярья");
- 2 посадочные площадки:
  •  "Дудинка" (ООО "Аэропорт "Норильск");
  • "Гидропорт" (ООО "Аэропорт "Норильск");
- 17 вертолетных площадок, находящихся в: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"Город Дудинка": снп. Потапово, Волочанка, Хантайское Озеро, Усть-Авам;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"Сельское поселение Хатанга": снп. Новая, Хета, Катырык, Каяк, Новорыбная, Сындасско, Попигай;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"Сельское поселение Караул": с. Караул, снп. Усть-Порт, Носок, Байкаловск, Воронцово, Тухард.</t>
    </r>
  </si>
  <si>
    <t>физическая культура и спорт</t>
  </si>
  <si>
    <t xml:space="preserve">прочие </t>
  </si>
  <si>
    <t>Исполнение консолидированного бюджета муниципального района (млн.рублей)</t>
  </si>
  <si>
    <t>Динамика уровня безработицы за 2020 год</t>
  </si>
  <si>
    <t>2020 год</t>
  </si>
  <si>
    <r>
      <t>Количество посещений</t>
    </r>
    <r>
      <rPr>
        <vertAlign val="superscript"/>
        <sz val="12"/>
        <rFont val="Times New Roman"/>
        <family val="1"/>
        <charset val="204"/>
      </rPr>
      <t>1</t>
    </r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</si>
  <si>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</si>
  <si>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посетителей, участвующих  в 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</si>
  <si>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r>
      <t>доля экспонирующихся предметов от общего числа предметов основного фонда</t>
    </r>
    <r>
      <rPr>
        <i/>
        <vertAlign val="superscript"/>
        <sz val="12"/>
        <rFont val="Times New Roman"/>
        <family val="1"/>
        <charset val="204"/>
      </rPr>
      <t>2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</si>
  <si>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3</t>
    </r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</si>
  <si>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</si>
  <si>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участников  клубных  формирований</t>
    </r>
    <r>
      <rPr>
        <vertAlign val="superscript"/>
        <sz val="12"/>
        <rFont val="Times New Roman"/>
        <family val="1"/>
        <charset val="204"/>
      </rPr>
      <t>4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</si>
  <si>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1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</si>
  <si>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2</t>
    </r>
  </si>
  <si>
    <t>ясельного  возраста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</si>
  <si>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3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</si>
  <si>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3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</si>
  <si>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4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</si>
  <si>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5</t>
    </r>
  </si>
  <si>
    <r>
      <t>КГКБУ для детей - сирот и детей, оставшихся без попечения родителей "Дудинский детский дом"</t>
    </r>
    <r>
      <rPr>
        <vertAlign val="superscript"/>
        <sz val="12"/>
        <rFont val="Times New Roman"/>
        <family val="1"/>
        <charset val="204"/>
      </rPr>
      <t>1</t>
    </r>
  </si>
  <si>
    <t xml:space="preserve">Количество ясельных  групп  - всего, в том числе в разрезе поселений: </t>
  </si>
  <si>
    <t>Клубные  учреждения/Клубные учреждения - юридические лица - всего, в том числе в разрезе поселений:</t>
  </si>
  <si>
    <t>1.30.1.024</t>
  </si>
  <si>
    <t>Филиалы детских школ искусств/Филиалы детских школ искусств - юридические лица- всего, в том числе в разрезе поселений:</t>
  </si>
  <si>
    <t>Количество  дошкольных  групп - всего, в  том  числе в  разрезе поселений:</t>
  </si>
  <si>
    <t>с четырьмя детьми</t>
  </si>
  <si>
    <r>
      <t>Доля ветхого и аварийного жилищного фонда всех форм собственности</t>
    </r>
    <r>
      <rPr>
        <b/>
        <vertAlign val="superscript"/>
        <sz val="12"/>
        <rFont val="Times New Roman"/>
        <family val="1"/>
        <charset val="204"/>
      </rPr>
      <t>1</t>
    </r>
  </si>
  <si>
    <r>
      <t>Расходы на жилищно-коммунальные услуги</t>
    </r>
    <r>
      <rPr>
        <b/>
        <vertAlign val="superscript"/>
        <sz val="12"/>
        <rFont val="Times New Roman"/>
        <family val="1"/>
        <charset val="204"/>
      </rPr>
      <t>2</t>
    </r>
  </si>
  <si>
    <t>14. Жилищно-коммунальное хозяйство…………………………….………………………………………………………..</t>
  </si>
  <si>
    <t>15. Транспорт….……...……...………………………………………………………………………………………………….</t>
  </si>
  <si>
    <t>16. Правонарушения…....…..….……………………………………………………………………………………………….</t>
  </si>
  <si>
    <t>17. Финансы муниципального района……………………………………………………………………………………….</t>
  </si>
  <si>
    <t>13. Сельское хозяйство…………………………………………………………………………………………………………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</si>
  <si>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</si>
  <si>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</si>
  <si>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</si>
  <si>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</si>
  <si>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</si>
  <si>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</si>
  <si>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</si>
  <si>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</si>
  <si>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</si>
  <si>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</si>
  <si>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</si>
  <si>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Социально-реабилитационное отделение для граждан пожилого возраста и инвалидов, детей и лиц с ограниченными возможностями</t>
  </si>
  <si>
    <r>
      <t>ТРУДОВЫЕ РЕСУРСЫ</t>
    </r>
    <r>
      <rPr>
        <vertAlign val="superscript"/>
        <sz val="14"/>
        <rFont val="Times New Roman"/>
        <family val="1"/>
        <charset val="204"/>
      </rPr>
      <t>1</t>
    </r>
  </si>
  <si>
    <t>01.04.2020</t>
  </si>
  <si>
    <t>ЗАНЯТОСТЬ НАСЕЛЕНИЯ</t>
  </si>
  <si>
    <t>Основные социально-экономические, финансовые показатели и показатели отраслей социальной сферы Таймырского Долгано-Ненецкого муниципального района 
за 1 полугодие 2020 года</t>
  </si>
  <si>
    <t>на 01.07.2019</t>
  </si>
  <si>
    <t>на 01.07.2020</t>
  </si>
  <si>
    <t>Структура среднесписочной численности работников за 1 полугодие 2020 года, в %</t>
  </si>
  <si>
    <t>Распределение безработных на 01.07.2020, в %:</t>
  </si>
  <si>
    <t>1 полугодие 
2019 года</t>
  </si>
  <si>
    <t>1 полугодие 
 2020 года</t>
  </si>
  <si>
    <t>1полугодие 
 2019 года</t>
  </si>
  <si>
    <t>1 полугодие
 2020 года</t>
  </si>
  <si>
    <t>1полугодие
 2019 года</t>
  </si>
  <si>
    <t>1 полугодие
 2019 года</t>
  </si>
  <si>
    <r>
      <t>Средние потребительские цены на социально-значимые продовольственные товары в июне 2020 года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i/>
        <vertAlign val="superscript"/>
        <sz val="14"/>
        <rFont val="Times New Roman"/>
        <family val="1"/>
        <charset val="204"/>
      </rPr>
      <t xml:space="preserve">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</t>
    </r>
  </si>
  <si>
    <t>январь - июня 2019 года к январю -  июню 2018 года</t>
  </si>
  <si>
    <t>январь - июня 2020 года к январю - июню 2019 года</t>
  </si>
  <si>
    <t>1 полугодие 
 2019 года</t>
  </si>
  <si>
    <t>1 полугодие
2020 года</t>
  </si>
  <si>
    <t xml:space="preserve">Фактическое исполнение бюджета на 01.07.2020 </t>
  </si>
  <si>
    <r>
      <t>Численность граждан, попавших в трудную жизненную ситуацию и получивших материальную помощь в органах социальной защиты населения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</si>
  <si>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t xml:space="preserve">на 01.07.2019 </t>
  </si>
  <si>
    <t>61/15</t>
  </si>
  <si>
    <t>5/4</t>
  </si>
  <si>
    <t>2/1</t>
  </si>
  <si>
    <t>Субсидии бюджета муниципального района  на компенсацию выпадающих доходов предприятиям ЖКХ от оказания коммунальных услуг населению, по тарифам не обеспечивающим возмещение издержек</t>
  </si>
  <si>
    <t>в 2,7 раза</t>
  </si>
  <si>
    <t>в 2,1 раза</t>
  </si>
  <si>
    <r>
      <t>Численность читателей</t>
    </r>
    <r>
      <rPr>
        <vertAlign val="superscript"/>
        <sz val="12"/>
        <rFont val="Times New Roman"/>
        <family val="1"/>
        <charset val="204"/>
      </rPr>
      <t>1</t>
    </r>
  </si>
  <si>
    <r>
      <t>Книговыдача</t>
    </r>
    <r>
      <rPr>
        <vertAlign val="superscript"/>
        <sz val="12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</si>
  <si>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>Данные Управления Федеральной службы государственной статистики по Красноярскому краю, Республике Хакасия и Республике Тыва</t>
    </r>
  </si>
  <si>
    <r>
      <t>1</t>
    </r>
    <r>
      <rPr>
        <sz val="10"/>
        <rFont val="Times New Roman"/>
        <family val="1"/>
        <charset val="204"/>
      </rPr>
      <t>Информация  представлена  по организациям, не относящимся к субъектам малого предпринимательства (включая средние предприятия), средняя численность работников которых превышает 15 человек (данные Управления Федеральной службы государственной статистики по Красноярскому краю, Республике Хакасия и Республике Тыва)</t>
    </r>
  </si>
  <si>
    <t>производство скота и птицы на убой (в живом весе)</t>
  </si>
  <si>
    <t>производство молока</t>
  </si>
  <si>
    <t>производство яиц в скорлупе свежие</t>
  </si>
  <si>
    <t>млн штук</t>
  </si>
  <si>
    <t>нефть сырая</t>
  </si>
  <si>
    <t>рыба переработанная и консервированная, ракообразные и моллюски</t>
  </si>
  <si>
    <t>тыс. куб. м.</t>
  </si>
  <si>
    <t>пески, гранулы, крошка и порошок, галька, гравий, щебень, ПГС, смеси шлака</t>
  </si>
  <si>
    <t>изделия хлебобулочные недлительного хранения,</t>
  </si>
  <si>
    <t>пиво, кроме отходов пивоварения</t>
  </si>
  <si>
    <t xml:space="preserve">пар и горячая вода </t>
  </si>
  <si>
    <r>
      <t>ПРОИЗВОДСТВЕННАЯ ДЕЯТЕЛЬНОСТЬ И УСЛУГИ</t>
    </r>
    <r>
      <rPr>
        <vertAlign val="superscript"/>
        <sz val="14"/>
        <rFont val="Times New Roman"/>
        <family val="1"/>
        <charset val="204"/>
      </rPr>
      <t>1</t>
    </r>
  </si>
  <si>
    <t>5. Производственная деятельность и услуги…………………………………………………………………..…………..………</t>
  </si>
  <si>
    <t xml:space="preserve">Отделение профилактики безнадзорности и правонарушений несовершеннолетних   (с двумя группами социальной реабилитации несовершеннолетних) </t>
  </si>
  <si>
    <t>Поголовье скота и птицы в  хозяйствах населения муниципального района - всего, в том числе: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</si>
  <si>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Изменение значения показателя обусловлено корректировкой площади аварийного и ветхого жилья при обследовании жилого фонда в 3 квартале 2019 года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 xml:space="preserve">         2</t>
    </r>
    <r>
      <rPr>
        <sz val="10"/>
        <rFont val="Times New Roman"/>
        <family val="1"/>
        <charset val="204"/>
      </rPr>
      <t xml:space="preserve">Увеличение значения показателя обусловлено авансированием нескольких ресурсоснабжающих предприятий в 1 полугодии 2020 года за июль 2020 года
</t>
    </r>
  </si>
  <si>
    <t>содержание и ремонт автомобильных дорог общего пользования</t>
  </si>
  <si>
    <t>Сельское, лесное хозяйство, охота, рыболовство и рыбоводство (А):</t>
  </si>
  <si>
    <t>Добыча   полезных    ископаемых (В):</t>
  </si>
  <si>
    <t>Обрабатывающие    производства (С):</t>
  </si>
  <si>
    <t>Отделение социальной помощи семье и детям (полустационарная форма)</t>
  </si>
  <si>
    <t>Таймырский Долгано-Ненецкий муниципальный район (далее – муниципальный район) находится за Полярным кругом, занимает территорию полуострова Таймыр, ряд арктических островов, северную часть Среднесибирского плоскогорья и является сухопутной территорией Арктической зоны Российской Федерации. Муниципальный район входит в состав Красноярского края, его площадь занимает - 37,2% территории Красноярского края.</t>
  </si>
  <si>
    <t>На территории муниципального района расположено 27 населенных пунктов, 25 из которых сельские. Административным центром муниципального района является город Дудинка, в котором расположен один из крупнейших морских и речных портов Сибири.</t>
  </si>
  <si>
    <t>Численность коренных малочисленных народов Севера по результатам Всероссийской переписи населения 2010 года  составила 10 132 человека  или 29,5% от общей численности населения муниципального района, по состоянию на 01.01.2011, из них: долганы - 5 393 человека, ненцы - 3 494 человека, нганасаны - 747 человек, эвенки - 266 человек, энцы - 204 человека, кеты – 19 человек, селькупы – 9 человек.
Плотность населения муниципального района - 0,036 человек на 1 кв. км.</t>
  </si>
  <si>
    <t>в 2,6 раза</t>
  </si>
  <si>
    <r>
      <t>Численность безработных граждан, зарегистрированных в службе занятости на конец отчетного периода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</si>
  <si>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 официально зарегистрированных безработных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</si>
  <si>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  безработных,  получающих   пособие  по  безработице и материальную помощь</t>
    </r>
    <r>
      <rPr>
        <vertAlign val="superscript"/>
        <sz val="12"/>
        <rFont val="Times New Roman"/>
        <family val="1"/>
        <charset val="204"/>
      </rPr>
      <t>1</t>
    </r>
  </si>
  <si>
    <t>Обеспечение электрической энергией,  газом, паром; кондиционирование воздуха (D)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</si>
  <si>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8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</si>
  <si>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9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</si>
  <si>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11</t>
    </r>
  </si>
  <si>
    <r>
      <rPr>
        <vertAlign val="super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Уменьшение значения показателя обусловлено увольнением работников по собственному желанию               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</si>
  <si>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5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</si>
  <si>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5</t>
    </r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</si>
  <si>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6</t>
    </r>
  </si>
  <si>
    <r>
      <t>Валовой  доход</t>
    </r>
    <r>
      <rPr>
        <vertAlign val="superscript"/>
        <sz val="12"/>
        <rFont val="Times New Roman"/>
        <family val="1"/>
        <charset val="204"/>
      </rPr>
      <t>6</t>
    </r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</si>
  <si>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6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</si>
  <si>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6</t>
    </r>
  </si>
  <si>
    <r>
      <t>МКУ "Таймырский информационный центр"</t>
    </r>
    <r>
      <rPr>
        <vertAlign val="superscript"/>
        <sz val="12"/>
        <rFont val="Times New Roman"/>
        <family val="1"/>
        <charset val="204"/>
      </rPr>
      <t>7</t>
    </r>
  </si>
  <si>
    <r>
      <t>Удельный вес населения, участвующего в культурно-досуговых мероприятиях</t>
    </r>
    <r>
      <rPr>
        <b/>
        <vertAlign val="superscript"/>
        <sz val="12"/>
        <rFont val="Times New Roman"/>
        <family val="1"/>
        <charset val="204"/>
      </rPr>
      <t>6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</si>
  <si>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8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</si>
  <si>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8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</si>
  <si>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10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</si>
  <si>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10</t>
    </r>
  </si>
  <si>
    <r>
      <t>Численность детей</t>
    </r>
    <r>
      <rPr>
        <i/>
        <vertAlign val="superscript"/>
        <sz val="12"/>
        <rFont val="Times New Roman"/>
        <family val="1"/>
        <charset val="204"/>
      </rPr>
      <t>11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</si>
  <si>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</si>
  <si>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r>
      <t>"Кандидат в мастера спорта"</t>
    </r>
    <r>
      <rPr>
        <i/>
        <vertAlign val="superscript"/>
        <sz val="12"/>
        <rFont val="Times New Roman"/>
        <family val="1"/>
        <charset val="204"/>
      </rPr>
      <t>3</t>
    </r>
  </si>
  <si>
    <r>
      <t>Выполнение массовых разрядов</t>
    </r>
    <r>
      <rPr>
        <i/>
        <vertAlign val="superscript"/>
        <sz val="12"/>
        <rFont val="Times New Roman"/>
        <family val="1"/>
        <charset val="204"/>
      </rPr>
      <t>4</t>
    </r>
  </si>
  <si>
    <r>
      <t>Поголовье домашних северных оленей - всего, в том числе в разрезе поселений: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</si>
  <si>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Производство  основных видов продукции </t>
  </si>
  <si>
    <t>Объем  отгруженных товаров собственного производства, выполнено работ и услуг собственными силами: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</si>
  <si>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</si>
  <si>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</si>
  <si>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</si>
  <si>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</si>
  <si>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</si>
  <si>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</si>
  <si>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</si>
  <si>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</si>
  <si>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</si>
  <si>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</si>
  <si>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1.4.1</t>
  </si>
  <si>
    <t>1.4.2</t>
  </si>
  <si>
    <r>
      <t>Фактическая  оплата  родителями  содержания 1 ребенка в дошкольной образовательной организации</t>
    </r>
    <r>
      <rPr>
        <b/>
        <vertAlign val="superscript"/>
        <sz val="12"/>
        <rFont val="Times New Roman"/>
        <family val="1"/>
        <charset val="204"/>
      </rPr>
      <t>6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</si>
  <si>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7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</si>
  <si>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Уменьшение значения показателя обусловлено демографическими и миграционными процессами</t>
    </r>
    <r>
      <rPr>
        <vertAlign val="superscript"/>
        <sz val="10"/>
        <rFont val="Times New Roman"/>
        <family val="1"/>
        <charset val="204"/>
      </rPr>
      <t xml:space="preserve"> 
9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группы кратковременного пребывания в филиале «Малокомплектная начальная школа п. Байкаловск" ТМК ОУ  "Караульская средняя школа - интернат"           
</t>
    </r>
    <r>
      <rPr>
        <vertAlign val="super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 xml:space="preserve">Уменьшение значения показателя обусловлено реорганизацией ТМК ОУ "Крестовская начальная школа-детский сад" и ТМК ОУ "Жданиховская начальная школа-детский сад" путем присоединения к ТМК ОУ "Хатангская средняя школа №1", ТМК ОУ "Байкаловская начальная школа"  путем присоединения к ТМК ОУ "Караульская средняя школа-интернат"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Уменьшение значения показателя обусловлено возращением детей в кровную семью, а также установлением опеки над детьми
</t>
    </r>
  </si>
  <si>
    <t>7. Численность, среднемесячная заработная плата работников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района…………….....…………………………........................………………….......................................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</si>
  <si>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Снижение значения показателя обусловлено забоем поголовья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</si>
  <si>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t>4361*</t>
  </si>
  <si>
    <t>Структура расходов консолидированного бюджета муниципального района за 1 полугодие 2020 года (исполнение), в %</t>
  </si>
  <si>
    <t>Структура доходов консолидированного бюджета муниципального района за 1 полугодие 2020 года (исполнение), в %</t>
  </si>
  <si>
    <t>дотации, субсидии, субвенции бюджетам бюджетной системы РФ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</si>
  <si>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значения показателя обусловлено вводом в эксплуатацию в июле 2019 года общеобразовательной школы со спортивным залом в снп. Усть-Авам 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значения показателя обусловлено вводом в эксплуатацию в сентябре 2019 года спортивного объекта  в г. Дудинка: общественное пространство для активного досуга "Полюс спорта", созданного в рамках федерального проекта "Формирование комфортной городской среды" 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</si>
  <si>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Данные по состоянию на 01.01.2019, на 01.01.2020
*в том числе, прошедших процедуру биркования 3 612 голов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</si>
  <si>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</si>
  <si>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Уменьшение значения показателя обусловлено реорганизацией образовательных организаций: ТМК ДОУ "Волочанский детский сад" путем присоединения к ТМК ОУ "Волочанская средняя школа №15 имени Огдо Аксеновой",  ТМК ДОУ "Сындасский детский сад" путем присоединения к ТМК ОУ "Сындасская начальная школа-интернат", ТМК ДОУ "Хетский детский сад" путем присоединения к ТМК ОУ "Хетская средняя школа", ТМК ОУ "Крестовская начальная школа-детский сад" и ТМК ОУ "Жданиховская начальная школа-детский сад" путем присоединения к ТМК ОУ "Хатангская средняя школа №1",   ТМК ОУ "Байкаловская начальная школа" путем присоединения к ТМК ОУ "Караульская средняя школа-интернат"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Уменьшение значения показателя обусловлено демографическими  процессами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значения показателя обусловлено уменьшением потребности в ясельных группах ТМКД ОУ "Дудинский детский сад комбинированного вида "Льдинка", ТМБ ДОУ "Дудинский центр развития ребенка - детский сад "Белоснежка",  ТМК ОУ "Хетская средняя школа", филиале «Малокомплектная начальная школа-детский сад  п. Кресты" ТМК ОУ «Хатангская средняя школа №1», ТМК ДОУ "Хатанский детский сад "Солнышко", ТМК ОУ "Носковская средняя школа-интернат", которая определяется ежегодно по состоянию на 01.09 текущего года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Уменьшение значения показателя обусловлено закрытием одной дошкольной группы в ТМК ОУ "Диксонская средняя школа" в связи с демографическими процессами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разновозрастных групп в ТМК ДОУ "Хатангский детский сад "Снежинка", ТМК ДОУ "Хатангский детский сад "Солнышко", ТМК ОУ "Хетская средняя школа", ТМК ОУ "Носковская средняя школа-интернат"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Уменьшение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
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группы кратковременного пребывания в филиале «Малокомплектная начальная школа п. Байкаловск" ТМК ОУ "Караульская средняя школа - интернат"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</si>
  <si>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Изменение показателя обусловлено изменением в подходе учета экспонируемых предметов от общего числа предметов основного фонда, с IV квартала 2019 года не учитываются изображения предметов основного фонда, представленные в электронном виде на виртуальных выставках  на сайте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Увеличение значения показателя обусловлено участием в выездных мероприятиях: выставке декоративно-прикладного и изобразительного искусства из фондов КГБУК "Таймырский Дом народного творчества" "Отражение Таймыра" (г.Санкт-Петербург") и выставке этнографических предметов в рамках всероссийского гуманитарного межмузейного проекта "Освоение Севера" (г. Норильск), большая часть которых прошла в январе-феврале 2020 года, а также активной работой учреждения в дистанционном режиме с использованием интернет-ресурсов</t>
    </r>
    <r>
      <rPr>
        <sz val="10"/>
        <color rgb="FF00B0F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нового клубного формирования: семейный алтайский клуб "Карлагаш" (Ласточка)  </t>
    </r>
    <r>
      <rPr>
        <sz val="10"/>
        <color rgb="FFFF000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</si>
  <si>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Увеличение значения показателя обусловлено активной работой учреждения в дистанционном режиме с использованием интернет-ресурсов     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</t>
    </r>
    <r>
      <rPr>
        <i/>
        <vertAlign val="superscript"/>
        <sz val="10"/>
        <rFont val="Times New Roman"/>
        <family val="1"/>
        <charset val="204"/>
      </rPr>
      <t xml:space="preserve">      </t>
    </r>
    <r>
      <rPr>
        <vertAlign val="superscript"/>
        <sz val="10"/>
        <rFont val="Times New Roman"/>
        <family val="1"/>
        <charset val="204"/>
      </rPr>
      <t xml:space="preserve">                                                               6</t>
    </r>
    <r>
      <rPr>
        <sz val="10"/>
        <rFont val="Times New Roman"/>
        <family val="1"/>
        <charset val="204"/>
      </rPr>
      <t xml:space="preserve">Снижение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 </t>
    </r>
    <r>
      <rPr>
        <sz val="10"/>
        <color theme="4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Изменение показателя обусловлено открытием во 2 полугодии  2019 года МКУ "Таймырский информационный центр" в г. Дудинка 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</si>
  <si>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Увеличение значения показателя обусловлено выполнением спортсменами нормативов в конце 2019 года, а изданием приказа Министерства спорта Красноярского края о присвоении разрядов в 1 квартале 2020 года</t>
    </r>
    <r>
      <rPr>
        <vertAlign val="superscript"/>
        <sz val="10"/>
        <rFont val="Times New Roman"/>
        <family val="1"/>
        <charset val="204"/>
      </rPr>
      <t xml:space="preserve">
4</t>
    </r>
    <r>
      <rPr>
        <sz val="10"/>
        <rFont val="Times New Roman"/>
        <family val="1"/>
        <charset val="204"/>
      </rPr>
      <t>Снижение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</t>
    </r>
  </si>
  <si>
    <r>
      <t>1</t>
    </r>
    <r>
      <rPr>
        <sz val="10"/>
        <rFont val="Times New Roman"/>
        <family val="1"/>
        <charset val="204"/>
      </rPr>
      <t>Меры социальной поддержки носят заявительный характер</t>
    </r>
    <r>
      <rPr>
        <vertAlign val="superscript"/>
        <sz val="10"/>
        <rFont val="Times New Roman"/>
        <family val="1"/>
        <charset val="204"/>
      </rPr>
      <t xml:space="preserve">
2</t>
    </r>
    <r>
      <rPr>
        <sz val="10"/>
        <rFont val="Times New Roman"/>
        <family val="1"/>
        <charset val="204"/>
      </rPr>
      <t>Уменьшение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</t>
    </r>
    <r>
      <rPr>
        <vertAlign val="superscript"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</si>
</sst>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;[Red]#,##0.0"/>
    <numFmt numFmtId="167" formatCode="d/m;@"/>
    <numFmt numFmtId="168" formatCode="#,##0.00;[Red]#,##0.00"/>
    <numFmt numFmtId="169" formatCode="#,##0;[Red]#,##0"/>
    <numFmt numFmtId="170" formatCode="000000"/>
    <numFmt numFmtId="171" formatCode="0.0;[Red]0.0"/>
    <numFmt numFmtId="172" formatCode="#,##0.000"/>
    <numFmt numFmtId="173" formatCode="0.0%"/>
    <numFmt numFmtId="174" formatCode="[$-10419]###\ ###\ ###\ ###\ ##0.00"/>
    <numFmt numFmtId="175" formatCode="[$-10419]#,##0.00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[Red]\-#,##0.0\ "/>
  </numFmts>
  <fonts count="1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B05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0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0"/>
      <color rgb="FF0070C0"/>
      <name val="Arial Cyr"/>
      <charset val="204"/>
    </font>
    <font>
      <b/>
      <i/>
      <sz val="10"/>
      <name val="Arial Cyr"/>
      <charset val="204"/>
    </font>
    <font>
      <b/>
      <sz val="16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A7D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sz val="10"/>
      <color rgb="FF3F3F76"/>
      <name val="Arial Cyr"/>
      <family val="2"/>
      <charset val="204"/>
    </font>
    <font>
      <sz val="12"/>
      <color theme="1"/>
      <name val="Times New Roman"/>
      <family val="1"/>
      <charset val="204"/>
    </font>
    <font>
      <i/>
      <sz val="12"/>
      <color rgb="FF92D050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i/>
      <sz val="10"/>
      <name val="Arial Cyr"/>
      <charset val="204"/>
    </font>
    <font>
      <i/>
      <sz val="10"/>
      <color rgb="FF00B050"/>
      <name val="Times New Roman"/>
      <family val="1"/>
      <charset val="204"/>
    </font>
    <font>
      <b/>
      <sz val="24"/>
      <name val="Times New Roman"/>
      <family val="1"/>
      <charset val="204"/>
    </font>
    <font>
      <sz val="7"/>
      <name val="Calibri"/>
      <family val="2"/>
      <charset val="204"/>
    </font>
    <font>
      <sz val="7"/>
      <color rgb="FF000000"/>
      <name val="Courier New"/>
      <family val="3"/>
      <charset val="204"/>
    </font>
    <font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10"/>
      <color rgb="FF000000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color rgb="FFFF0000"/>
      <name val="Arial Cyr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</font>
    <font>
      <sz val="10"/>
      <color rgb="FF00B0F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64">
    <xf numFmtId="0" fontId="0" fillId="0" borderId="0"/>
    <xf numFmtId="0" fontId="23" fillId="0" borderId="0"/>
    <xf numFmtId="0" fontId="26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3" fillId="0" borderId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4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3" fillId="30" borderId="17" applyNumberFormat="0" applyAlignment="0" applyProtection="0"/>
    <xf numFmtId="0" fontId="72" fillId="31" borderId="18" applyNumberFormat="0" applyAlignment="0" applyProtection="0"/>
    <xf numFmtId="0" fontId="71" fillId="31" borderId="17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0" fillId="0" borderId="15" applyNumberFormat="0" applyFill="0" applyAlignment="0" applyProtection="0"/>
    <xf numFmtId="0" fontId="69" fillId="0" borderId="23" applyNumberFormat="0" applyFill="0" applyAlignment="0" applyProtection="0"/>
    <xf numFmtId="0" fontId="68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59" fillId="32" borderId="20" applyNumberFormat="0" applyAlignment="0" applyProtection="0"/>
    <xf numFmtId="0" fontId="67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65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2" fillId="35" borderId="21" applyNumberFormat="0" applyFont="0" applyAlignment="0" applyProtection="0"/>
    <xf numFmtId="9" fontId="2" fillId="0" borderId="0" applyFont="0" applyFill="0" applyBorder="0" applyAlignment="0" applyProtection="0"/>
    <xf numFmtId="0" fontId="63" fillId="0" borderId="19" applyNumberFormat="0" applyFill="0" applyAlignment="0" applyProtection="0"/>
    <xf numFmtId="0" fontId="6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2" fillId="36" borderId="0" applyNumberFormat="0" applyBorder="0" applyAlignment="0" applyProtection="0"/>
    <xf numFmtId="0" fontId="118" fillId="13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4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6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09" fillId="30" borderId="17" applyNumberFormat="0" applyAlignment="0" applyProtection="0"/>
    <xf numFmtId="0" fontId="110" fillId="31" borderId="18" applyNumberFormat="0" applyAlignment="0" applyProtection="0"/>
    <xf numFmtId="0" fontId="111" fillId="31" borderId="17" applyNumberFormat="0" applyAlignment="0" applyProtection="0"/>
    <xf numFmtId="0" fontId="118" fillId="11" borderId="0" applyNumberFormat="0" applyBorder="0" applyAlignment="0" applyProtection="0"/>
    <xf numFmtId="0" fontId="118" fillId="10" borderId="0" applyNumberFormat="0" applyBorder="0" applyAlignment="0" applyProtection="0"/>
    <xf numFmtId="0" fontId="103" fillId="0" borderId="15" applyNumberFormat="0" applyFill="0" applyAlignment="0" applyProtection="0"/>
    <xf numFmtId="0" fontId="104" fillId="0" borderId="23" applyNumberFormat="0" applyFill="0" applyAlignment="0" applyProtection="0"/>
    <xf numFmtId="0" fontId="105" fillId="0" borderId="16" applyNumberFormat="0" applyFill="0" applyAlignment="0" applyProtection="0"/>
    <xf numFmtId="0" fontId="105" fillId="0" borderId="0" applyNumberFormat="0" applyFill="0" applyBorder="0" applyAlignment="0" applyProtection="0"/>
    <xf numFmtId="0" fontId="116" fillId="0" borderId="22" applyNumberFormat="0" applyFill="0" applyAlignment="0" applyProtection="0"/>
    <xf numFmtId="0" fontId="115" fillId="32" borderId="20" applyNumberFormat="0" applyAlignment="0" applyProtection="0"/>
    <xf numFmtId="0" fontId="118" fillId="7" borderId="0" applyNumberFormat="0" applyBorder="0" applyAlignment="0" applyProtection="0"/>
    <xf numFmtId="0" fontId="108" fillId="33" borderId="0" applyNumberFormat="0" applyBorder="0" applyAlignment="0" applyProtection="0"/>
    <xf numFmtId="0" fontId="107" fillId="34" borderId="0" applyNumberFormat="0" applyBorder="0" applyAlignment="0" applyProtection="0"/>
    <xf numFmtId="0" fontId="113" fillId="0" borderId="0" applyNumberFormat="0" applyFill="0" applyBorder="0" applyAlignment="0" applyProtection="0"/>
    <xf numFmtId="0" fontId="118" fillId="8" borderId="0" applyNumberFormat="0" applyBorder="0" applyAlignment="0" applyProtection="0"/>
    <xf numFmtId="0" fontId="112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118" fillId="13" borderId="0" applyNumberFormat="0" applyBorder="0" applyAlignment="0" applyProtection="0"/>
    <xf numFmtId="0" fontId="118" fillId="12" borderId="0" applyNumberFormat="0" applyBorder="0" applyAlignment="0" applyProtection="0"/>
    <xf numFmtId="0" fontId="106" fillId="36" borderId="0" applyNumberFormat="0" applyBorder="0" applyAlignment="0" applyProtection="0"/>
    <xf numFmtId="0" fontId="118" fillId="9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4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2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0" borderId="0" applyNumberFormat="0" applyBorder="0" applyAlignment="0" applyProtection="0"/>
    <xf numFmtId="0" fontId="117" fillId="4" borderId="0" applyNumberFormat="0" applyBorder="0" applyAlignment="0" applyProtection="0"/>
    <xf numFmtId="0" fontId="117" fillId="19" borderId="0" applyNumberFormat="0" applyBorder="0" applyAlignment="0" applyProtection="0"/>
    <xf numFmtId="0" fontId="118" fillId="18" borderId="0" applyNumberFormat="0" applyBorder="0" applyAlignment="0" applyProtection="0"/>
    <xf numFmtId="0" fontId="118" fillId="17" borderId="0" applyNumberFormat="0" applyBorder="0" applyAlignment="0" applyProtection="0"/>
    <xf numFmtId="0" fontId="118" fillId="16" borderId="0" applyNumberFormat="0" applyBorder="0" applyAlignment="0" applyProtection="0"/>
    <xf numFmtId="0" fontId="118" fillId="15" borderId="0" applyNumberFormat="0" applyBorder="0" applyAlignment="0" applyProtection="0"/>
    <xf numFmtId="0" fontId="118" fillId="14" borderId="0" applyNumberFormat="0" applyBorder="0" applyAlignment="0" applyProtection="0"/>
    <xf numFmtId="0" fontId="118" fillId="11" borderId="0" applyNumberFormat="0" applyBorder="0" applyAlignment="0" applyProtection="0"/>
    <xf numFmtId="0" fontId="118" fillId="10" borderId="0" applyNumberFormat="0" applyBorder="0" applyAlignment="0" applyProtection="0"/>
    <xf numFmtId="0" fontId="118" fillId="9" borderId="0" applyNumberFormat="0" applyBorder="0" applyAlignment="0" applyProtection="0"/>
    <xf numFmtId="0" fontId="117" fillId="23" borderId="0" applyNumberFormat="0" applyBorder="0" applyAlignment="0" applyProtection="0"/>
    <xf numFmtId="0" fontId="118" fillId="8" borderId="0" applyNumberFormat="0" applyBorder="0" applyAlignment="0" applyProtection="0"/>
    <xf numFmtId="0" fontId="118" fillId="7" borderId="0" applyNumberFormat="0" applyBorder="0" applyAlignment="0" applyProtection="0"/>
    <xf numFmtId="0" fontId="117" fillId="20" borderId="0" applyNumberFormat="0" applyBorder="0" applyAlignment="0" applyProtection="0"/>
    <xf numFmtId="0" fontId="118" fillId="13" borderId="0" applyNumberFormat="0" applyBorder="0" applyAlignment="0" applyProtection="0"/>
    <xf numFmtId="0" fontId="117" fillId="22" borderId="0" applyNumberFormat="0" applyBorder="0" applyAlignment="0" applyProtection="0"/>
    <xf numFmtId="0" fontId="118" fillId="12" borderId="0" applyNumberFormat="0" applyBorder="0" applyAlignment="0" applyProtection="0"/>
    <xf numFmtId="0" fontId="117" fillId="4" borderId="0" applyNumberFormat="0" applyBorder="0" applyAlignment="0" applyProtection="0"/>
    <xf numFmtId="0" fontId="117" fillId="19" borderId="0" applyNumberFormat="0" applyBorder="0" applyAlignment="0" applyProtection="0"/>
    <xf numFmtId="0" fontId="118" fillId="18" borderId="0" applyNumberFormat="0" applyBorder="0" applyAlignment="0" applyProtection="0"/>
    <xf numFmtId="0" fontId="118" fillId="17" borderId="0" applyNumberFormat="0" applyBorder="0" applyAlignment="0" applyProtection="0"/>
    <xf numFmtId="0" fontId="118" fillId="16" borderId="0" applyNumberFormat="0" applyBorder="0" applyAlignment="0" applyProtection="0"/>
    <xf numFmtId="0" fontId="118" fillId="15" borderId="0" applyNumberFormat="0" applyBorder="0" applyAlignment="0" applyProtection="0"/>
    <xf numFmtId="0" fontId="118" fillId="14" borderId="0" applyNumberFormat="0" applyBorder="0" applyAlignment="0" applyProtection="0"/>
    <xf numFmtId="0" fontId="118" fillId="11" borderId="0" applyNumberFormat="0" applyBorder="0" applyAlignment="0" applyProtection="0"/>
    <xf numFmtId="0" fontId="118" fillId="10" borderId="0" applyNumberFormat="0" applyBorder="0" applyAlignment="0" applyProtection="0"/>
    <xf numFmtId="0" fontId="118" fillId="9" borderId="0" applyNumberFormat="0" applyBorder="0" applyAlignment="0" applyProtection="0"/>
    <xf numFmtId="0" fontId="118" fillId="8" borderId="0" applyNumberFormat="0" applyBorder="0" applyAlignment="0" applyProtection="0"/>
    <xf numFmtId="0" fontId="118" fillId="7" borderId="0" applyNumberFormat="0" applyBorder="0" applyAlignment="0" applyProtection="0"/>
    <xf numFmtId="0" fontId="118" fillId="12" borderId="0" applyNumberFormat="0" applyBorder="0" applyAlignment="0" applyProtection="0"/>
    <xf numFmtId="0" fontId="53" fillId="0" borderId="0"/>
    <xf numFmtId="9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2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1" fontId="123" fillId="0" borderId="0" applyFont="0" applyFill="0" applyBorder="0" applyAlignment="0" applyProtection="0"/>
    <xf numFmtId="0" fontId="124" fillId="0" borderId="0"/>
    <xf numFmtId="0" fontId="2" fillId="0" borderId="0"/>
    <xf numFmtId="44" fontId="123" fillId="0" borderId="0" applyFont="0" applyFill="0" applyBorder="0" applyAlignment="0" applyProtection="0"/>
    <xf numFmtId="43" fontId="123" fillId="0" borderId="0" applyFont="0" applyFill="0" applyBorder="0" applyAlignment="0" applyProtection="0"/>
  </cellStyleXfs>
  <cellXfs count="93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left" vertic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165" fontId="22" fillId="0" borderId="2" xfId="0" applyNumberFormat="1" applyFont="1" applyFill="1" applyBorder="1" applyAlignment="1">
      <alignment horizontal="right" vertical="center"/>
    </xf>
    <xf numFmtId="0" fontId="27" fillId="0" borderId="0" xfId="0" applyFont="1" applyFill="1"/>
    <xf numFmtId="165" fontId="13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Fill="1" applyBorder="1" applyAlignment="1">
      <alignment horizontal="right" vertical="top"/>
    </xf>
    <xf numFmtId="164" fontId="13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9" fillId="0" borderId="0" xfId="0" applyFont="1" applyFill="1"/>
    <xf numFmtId="49" fontId="22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top" textRotation="255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 wrapText="1"/>
    </xf>
    <xf numFmtId="165" fontId="3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shrinkToFit="1"/>
    </xf>
    <xf numFmtId="0" fontId="30" fillId="0" borderId="0" xfId="0" applyFont="1" applyFill="1"/>
    <xf numFmtId="49" fontId="8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vertical="center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justify" vertical="top" wrapText="1"/>
    </xf>
    <xf numFmtId="49" fontId="1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justify" vertical="top" wrapText="1"/>
    </xf>
    <xf numFmtId="0" fontId="18" fillId="0" borderId="0" xfId="0" applyFont="1" applyFill="1"/>
    <xf numFmtId="0" fontId="33" fillId="0" borderId="0" xfId="0" applyFont="1" applyFill="1"/>
    <xf numFmtId="170" fontId="16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36" fillId="0" borderId="0" xfId="0" applyFont="1" applyFill="1" applyBorder="1"/>
    <xf numFmtId="165" fontId="13" fillId="0" borderId="2" xfId="0" applyNumberFormat="1" applyFont="1" applyFill="1" applyBorder="1" applyAlignment="1">
      <alignment horizontal="right" vertical="top"/>
    </xf>
    <xf numFmtId="164" fontId="22" fillId="0" borderId="2" xfId="0" applyNumberFormat="1" applyFont="1" applyFill="1" applyBorder="1" applyAlignment="1">
      <alignment horizontal="right" vertical="center" wrapText="1"/>
    </xf>
    <xf numFmtId="165" fontId="22" fillId="0" borderId="2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2" xfId="0" applyBorder="1"/>
    <xf numFmtId="165" fontId="11" fillId="3" borderId="2" xfId="0" applyNumberFormat="1" applyFont="1" applyFill="1" applyBorder="1" applyAlignment="1">
      <alignment horizontal="right" vertical="center"/>
    </xf>
    <xf numFmtId="0" fontId="0" fillId="0" borderId="0" xfId="0" applyFill="1"/>
    <xf numFmtId="165" fontId="11" fillId="0" borderId="0" xfId="0" applyNumberFormat="1" applyFont="1" applyFill="1" applyBorder="1" applyAlignment="1">
      <alignment horizontal="right" vertical="center"/>
    </xf>
    <xf numFmtId="165" fontId="44" fillId="4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0" fontId="8" fillId="0" borderId="2" xfId="0" applyFont="1" applyBorder="1"/>
    <xf numFmtId="0" fontId="13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/>
    <xf numFmtId="0" fontId="13" fillId="0" borderId="0" xfId="0" applyFont="1" applyBorder="1" applyAlignment="1">
      <alignment horizontal="center" vertical="center"/>
    </xf>
    <xf numFmtId="0" fontId="11" fillId="0" borderId="0" xfId="0" applyFont="1"/>
    <xf numFmtId="0" fontId="8" fillId="0" borderId="2" xfId="0" applyFont="1" applyBorder="1" applyAlignment="1">
      <alignment horizontal="right" vertical="center"/>
    </xf>
    <xf numFmtId="0" fontId="0" fillId="0" borderId="0" xfId="0" applyBorder="1"/>
    <xf numFmtId="171" fontId="0" fillId="0" borderId="2" xfId="0" applyNumberFormat="1" applyBorder="1"/>
    <xf numFmtId="165" fontId="0" fillId="0" borderId="0" xfId="0" applyNumberFormat="1"/>
    <xf numFmtId="171" fontId="0" fillId="0" borderId="0" xfId="0" applyNumberFormat="1" applyFill="1"/>
    <xf numFmtId="171" fontId="0" fillId="5" borderId="0" xfId="0" applyNumberFormat="1" applyFill="1"/>
    <xf numFmtId="0" fontId="54" fillId="0" borderId="2" xfId="0" applyFont="1" applyBorder="1" applyAlignment="1">
      <alignment horizontal="right" wrapText="1"/>
    </xf>
    <xf numFmtId="0" fontId="55" fillId="0" borderId="0" xfId="0" applyFont="1" applyAlignment="1">
      <alignment horizontal="right" wrapText="1"/>
    </xf>
    <xf numFmtId="171" fontId="0" fillId="0" borderId="0" xfId="0" applyNumberFormat="1"/>
    <xf numFmtId="0" fontId="20" fillId="0" borderId="0" xfId="0" applyFont="1" applyFill="1"/>
    <xf numFmtId="0" fontId="56" fillId="0" borderId="0" xfId="0" applyFont="1" applyFill="1" applyBorder="1" applyAlignment="1">
      <alignment horizontal="left" vertical="center"/>
    </xf>
    <xf numFmtId="3" fontId="3" fillId="0" borderId="0" xfId="0" applyNumberFormat="1" applyFont="1" applyFill="1"/>
    <xf numFmtId="3" fontId="27" fillId="0" borderId="0" xfId="0" applyNumberFormat="1" applyFont="1" applyFill="1"/>
    <xf numFmtId="165" fontId="74" fillId="0" borderId="0" xfId="14" applyNumberFormat="1" applyFont="1" applyFill="1" applyBorder="1" applyAlignment="1">
      <alignment horizontal="right" vertical="center"/>
    </xf>
    <xf numFmtId="165" fontId="42" fillId="0" borderId="0" xfId="14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vertical="center" wrapText="1"/>
    </xf>
    <xf numFmtId="0" fontId="11" fillId="0" borderId="0" xfId="0" applyFont="1" applyFill="1"/>
    <xf numFmtId="0" fontId="30" fillId="0" borderId="0" xfId="0" applyFont="1" applyFill="1" applyAlignment="1">
      <alignment vertical="top" wrapText="1"/>
    </xf>
    <xf numFmtId="0" fontId="0" fillId="0" borderId="0" xfId="0" applyFont="1"/>
    <xf numFmtId="3" fontId="0" fillId="0" borderId="0" xfId="0" applyNumberFormat="1"/>
    <xf numFmtId="0" fontId="22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3" fillId="0" borderId="0" xfId="0" applyFont="1"/>
    <xf numFmtId="0" fontId="0" fillId="0" borderId="0" xfId="0" applyFont="1" applyFill="1"/>
    <xf numFmtId="4" fontId="22" fillId="0" borderId="2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0" xfId="0" applyFont="1" applyFill="1" applyBorder="1"/>
    <xf numFmtId="17" fontId="3" fillId="0" borderId="0" xfId="0" applyNumberFormat="1" applyFont="1" applyFill="1"/>
    <xf numFmtId="0" fontId="42" fillId="0" borderId="0" xfId="0" applyFont="1" applyFill="1"/>
    <xf numFmtId="0" fontId="0" fillId="0" borderId="0" xfId="0"/>
    <xf numFmtId="0" fontId="79" fillId="0" borderId="0" xfId="2" applyNumberFormat="1" applyFont="1" applyFill="1" applyBorder="1" applyAlignment="1">
      <alignment horizontal="center" vertical="center" wrapText="1" readingOrder="1"/>
    </xf>
    <xf numFmtId="0" fontId="49" fillId="0" borderId="0" xfId="2" applyNumberFormat="1" applyFont="1" applyFill="1" applyBorder="1" applyAlignment="1">
      <alignment vertical="top" wrapText="1"/>
    </xf>
    <xf numFmtId="175" fontId="78" fillId="0" borderId="0" xfId="2" applyNumberFormat="1" applyFont="1" applyFill="1" applyBorder="1" applyAlignment="1">
      <alignment horizontal="right" wrapText="1" readingOrder="1"/>
    </xf>
    <xf numFmtId="175" fontId="76" fillId="0" borderId="0" xfId="2" applyNumberFormat="1" applyFont="1" applyFill="1" applyBorder="1" applyAlignment="1">
      <alignment horizontal="right" wrapText="1" readingOrder="1"/>
    </xf>
    <xf numFmtId="4" fontId="21" fillId="6" borderId="2" xfId="0" applyNumberFormat="1" applyFont="1" applyFill="1" applyBorder="1" applyAlignment="1">
      <alignment horizontal="center" vertical="center" wrapText="1"/>
    </xf>
    <xf numFmtId="0" fontId="76" fillId="0" borderId="0" xfId="2" applyNumberFormat="1" applyFont="1" applyFill="1" applyBorder="1" applyAlignment="1">
      <alignment horizontal="center" vertical="center" wrapText="1" readingOrder="1"/>
    </xf>
    <xf numFmtId="0" fontId="76" fillId="0" borderId="0" xfId="2" applyNumberFormat="1" applyFont="1" applyFill="1" applyBorder="1" applyAlignment="1">
      <alignment horizontal="center" vertical="center" textRotation="90" wrapText="1" readingOrder="1"/>
    </xf>
    <xf numFmtId="0" fontId="87" fillId="0" borderId="0" xfId="2" applyNumberFormat="1" applyFont="1" applyFill="1" applyBorder="1" applyAlignment="1">
      <alignment horizontal="center" vertical="center" wrapText="1" readingOrder="1"/>
    </xf>
    <xf numFmtId="0" fontId="76" fillId="0" borderId="0" xfId="2" applyNumberFormat="1" applyFont="1" applyFill="1" applyBorder="1" applyAlignment="1">
      <alignment vertical="center" wrapText="1" readingOrder="1"/>
    </xf>
    <xf numFmtId="0" fontId="86" fillId="0" borderId="0" xfId="2" applyNumberFormat="1" applyFont="1" applyFill="1" applyBorder="1" applyAlignment="1">
      <alignment vertical="top" wrapText="1"/>
    </xf>
    <xf numFmtId="174" fontId="88" fillId="0" borderId="0" xfId="2" applyNumberFormat="1" applyFont="1" applyFill="1" applyBorder="1" applyAlignment="1">
      <alignment wrapText="1" readingOrder="1"/>
    </xf>
    <xf numFmtId="0" fontId="88" fillId="0" borderId="0" xfId="2" applyNumberFormat="1" applyFont="1" applyFill="1" applyBorder="1" applyAlignment="1">
      <alignment wrapText="1" readingOrder="1"/>
    </xf>
    <xf numFmtId="165" fontId="22" fillId="0" borderId="2" xfId="0" applyNumberFormat="1" applyFont="1" applyBorder="1"/>
    <xf numFmtId="0" fontId="91" fillId="0" borderId="0" xfId="0" applyFont="1" applyBorder="1"/>
    <xf numFmtId="164" fontId="8" fillId="0" borderId="0" xfId="13" quotePrefix="1" applyNumberFormat="1" applyFont="1" applyFill="1" applyBorder="1" applyAlignment="1">
      <alignment horizontal="right" vertical="center" wrapText="1"/>
    </xf>
    <xf numFmtId="165" fontId="45" fillId="0" borderId="0" xfId="0" applyNumberFormat="1" applyFont="1"/>
    <xf numFmtId="0" fontId="13" fillId="0" borderId="2" xfId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49" fontId="22" fillId="0" borderId="2" xfId="1" applyNumberFormat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/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/>
    </xf>
    <xf numFmtId="49" fontId="22" fillId="0" borderId="2" xfId="0" applyNumberFormat="1" applyFont="1" applyFill="1" applyBorder="1" applyAlignment="1">
      <alignment horizontal="center" vertical="top"/>
    </xf>
    <xf numFmtId="0" fontId="13" fillId="0" borderId="2" xfId="0" applyNumberFormat="1" applyFont="1" applyFill="1" applyBorder="1" applyAlignment="1">
      <alignment horizontal="center" vertical="top"/>
    </xf>
    <xf numFmtId="165" fontId="22" fillId="0" borderId="2" xfId="0" applyNumberFormat="1" applyFont="1" applyFill="1" applyBorder="1" applyAlignment="1">
      <alignment horizontal="right" vertical="top"/>
    </xf>
    <xf numFmtId="165" fontId="22" fillId="0" borderId="2" xfId="0" applyNumberFormat="1" applyFont="1" applyFill="1" applyBorder="1" applyAlignment="1">
      <alignment horizontal="right" vertical="top" wrapText="1"/>
    </xf>
    <xf numFmtId="171" fontId="45" fillId="0" borderId="0" xfId="0" applyNumberFormat="1" applyFont="1"/>
    <xf numFmtId="0" fontId="45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173" fontId="8" fillId="0" borderId="2" xfId="0" applyNumberFormat="1" applyFont="1" applyFill="1" applyBorder="1" applyAlignment="1">
      <alignment horizontal="center" vertical="center"/>
    </xf>
    <xf numFmtId="0" fontId="92" fillId="0" borderId="1" xfId="0" applyFont="1" applyFill="1" applyBorder="1" applyAlignment="1"/>
    <xf numFmtId="49" fontId="13" fillId="0" borderId="2" xfId="0" applyNumberFormat="1" applyFont="1" applyBorder="1" applyAlignment="1">
      <alignment horizontal="center" vertical="center"/>
    </xf>
    <xf numFmtId="165" fontId="93" fillId="0" borderId="2" xfId="1" applyNumberFormat="1" applyFont="1" applyFill="1" applyBorder="1" applyAlignment="1">
      <alignment horizontal="right" vertical="center"/>
    </xf>
    <xf numFmtId="0" fontId="51" fillId="6" borderId="1" xfId="0" applyFont="1" applyFill="1" applyBorder="1" applyAlignment="1">
      <alignment vertical="center"/>
    </xf>
    <xf numFmtId="164" fontId="30" fillId="0" borderId="0" xfId="0" applyNumberFormat="1" applyFont="1" applyFill="1"/>
    <xf numFmtId="0" fontId="80" fillId="0" borderId="0" xfId="2" applyNumberFormat="1" applyFont="1" applyFill="1" applyBorder="1" applyAlignment="1">
      <alignment horizontal="left" wrapText="1" readingOrder="1"/>
    </xf>
    <xf numFmtId="0" fontId="76" fillId="0" borderId="0" xfId="2" applyNumberFormat="1" applyFont="1" applyFill="1" applyBorder="1" applyAlignment="1">
      <alignment horizontal="center" vertical="center" wrapText="1" readingOrder="1"/>
    </xf>
    <xf numFmtId="175" fontId="48" fillId="0" borderId="0" xfId="2" applyNumberFormat="1" applyFont="1" applyFill="1" applyBorder="1" applyAlignment="1">
      <alignment horizontal="right" wrapText="1" readingOrder="1"/>
    </xf>
    <xf numFmtId="174" fontId="48" fillId="0" borderId="0" xfId="2" applyNumberFormat="1" applyFont="1" applyFill="1" applyBorder="1" applyAlignment="1">
      <alignment horizontal="right" wrapText="1" readingOrder="1"/>
    </xf>
    <xf numFmtId="164" fontId="22" fillId="0" borderId="2" xfId="0" applyNumberFormat="1" applyFont="1" applyBorder="1"/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 wrapText="1"/>
    </xf>
    <xf numFmtId="166" fontId="22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101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94" fillId="0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/>
    <xf numFmtId="0" fontId="11" fillId="6" borderId="0" xfId="0" applyFont="1" applyFill="1" applyAlignment="1">
      <alignment wrapText="1"/>
    </xf>
    <xf numFmtId="0" fontId="11" fillId="6" borderId="2" xfId="0" applyFont="1" applyFill="1" applyBorder="1" applyAlignment="1">
      <alignment wrapText="1"/>
    </xf>
    <xf numFmtId="173" fontId="11" fillId="0" borderId="2" xfId="0" applyNumberFormat="1" applyFont="1" applyFill="1" applyBorder="1"/>
    <xf numFmtId="0" fontId="11" fillId="6" borderId="2" xfId="0" applyFont="1" applyFill="1" applyBorder="1"/>
    <xf numFmtId="0" fontId="44" fillId="6" borderId="2" xfId="0" applyFont="1" applyFill="1" applyBorder="1" applyAlignment="1">
      <alignment wrapText="1"/>
    </xf>
    <xf numFmtId="0" fontId="3" fillId="0" borderId="2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65" fontId="13" fillId="0" borderId="2" xfId="1" applyNumberFormat="1" applyFont="1" applyFill="1" applyBorder="1" applyAlignment="1">
      <alignment horizontal="right" vertical="center"/>
    </xf>
    <xf numFmtId="165" fontId="22" fillId="0" borderId="2" xfId="1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wrapText="1"/>
    </xf>
    <xf numFmtId="173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65" fontId="11" fillId="0" borderId="0" xfId="0" applyNumberFormat="1" applyFont="1" applyFill="1" applyBorder="1"/>
    <xf numFmtId="0" fontId="11" fillId="0" borderId="3" xfId="0" applyFont="1" applyFill="1" applyBorder="1" applyAlignment="1">
      <alignment wrapText="1"/>
    </xf>
    <xf numFmtId="0" fontId="24" fillId="0" borderId="2" xfId="0" applyFont="1" applyFill="1" applyBorder="1"/>
    <xf numFmtId="10" fontId="11" fillId="0" borderId="2" xfId="0" applyNumberFormat="1" applyFont="1" applyFill="1" applyBorder="1"/>
    <xf numFmtId="0" fontId="11" fillId="0" borderId="2" xfId="0" applyNumberFormat="1" applyFont="1" applyFill="1" applyBorder="1"/>
    <xf numFmtId="0" fontId="42" fillId="0" borderId="0" xfId="0" applyFont="1" applyFill="1" applyAlignment="1">
      <alignment wrapText="1"/>
    </xf>
    <xf numFmtId="0" fontId="11" fillId="6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0" fillId="0" borderId="0" xfId="2" applyNumberFormat="1" applyFont="1" applyFill="1" applyBorder="1" applyAlignment="1">
      <alignment horizontal="left" wrapText="1" readingOrder="1"/>
    </xf>
    <xf numFmtId="174" fontId="88" fillId="0" borderId="0" xfId="2" applyNumberFormat="1" applyFont="1" applyFill="1" applyBorder="1" applyAlignment="1">
      <alignment horizontal="right" wrapText="1" readingOrder="1"/>
    </xf>
    <xf numFmtId="0" fontId="89" fillId="0" borderId="0" xfId="2" applyNumberFormat="1" applyFont="1" applyFill="1" applyBorder="1" applyAlignment="1">
      <alignment vertical="top" wrapText="1"/>
    </xf>
    <xf numFmtId="4" fontId="21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top" wrapText="1"/>
    </xf>
    <xf numFmtId="0" fontId="83" fillId="0" borderId="0" xfId="0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4" fontId="8" fillId="0" borderId="0" xfId="0" applyNumberFormat="1" applyFont="1" applyBorder="1"/>
    <xf numFmtId="165" fontId="8" fillId="0" borderId="0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right" vertical="center" wrapText="1"/>
    </xf>
    <xf numFmtId="0" fontId="0" fillId="0" borderId="0" xfId="0"/>
    <xf numFmtId="0" fontId="13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64" fontId="21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164" fontId="22" fillId="0" borderId="2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horizontal="right" vertical="center" wrapText="1"/>
    </xf>
    <xf numFmtId="165" fontId="21" fillId="0" borderId="2" xfId="0" applyNumberFormat="1" applyFont="1" applyFill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shrinkToFit="1"/>
    </xf>
    <xf numFmtId="165" fontId="22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center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4" fontId="8" fillId="0" borderId="2" xfId="0" applyNumberFormat="1" applyFont="1" applyFill="1" applyBorder="1" applyAlignment="1">
      <alignment horizontal="right" vertical="center" wrapText="1"/>
    </xf>
    <xf numFmtId="165" fontId="21" fillId="0" borderId="2" xfId="0" applyNumberFormat="1" applyFont="1" applyFill="1" applyBorder="1" applyAlignment="1">
      <alignment horizontal="right" vertical="center" shrinkToFit="1"/>
    </xf>
    <xf numFmtId="165" fontId="8" fillId="0" borderId="2" xfId="0" applyNumberFormat="1" applyFont="1" applyFill="1" applyBorder="1" applyAlignment="1">
      <alignment horizontal="right" vertical="center" shrinkToFit="1"/>
    </xf>
    <xf numFmtId="0" fontId="21" fillId="0" borderId="2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right" vertical="center" wrapText="1"/>
    </xf>
    <xf numFmtId="49" fontId="22" fillId="0" borderId="3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center"/>
    </xf>
    <xf numFmtId="16" fontId="22" fillId="0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justify"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 wrapText="1"/>
    </xf>
    <xf numFmtId="4" fontId="19" fillId="0" borderId="0" xfId="0" applyNumberFormat="1" applyFont="1" applyFill="1"/>
    <xf numFmtId="0" fontId="13" fillId="2" borderId="2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right" vertical="center" wrapText="1"/>
    </xf>
    <xf numFmtId="0" fontId="13" fillId="2" borderId="2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center"/>
    </xf>
    <xf numFmtId="4" fontId="13" fillId="6" borderId="2" xfId="0" applyNumberFormat="1" applyFont="1" applyFill="1" applyBorder="1" applyAlignment="1">
      <alignment horizontal="center" vertical="center"/>
    </xf>
    <xf numFmtId="165" fontId="36" fillId="0" borderId="0" xfId="0" applyNumberFormat="1" applyFont="1" applyFill="1" applyBorder="1"/>
    <xf numFmtId="49" fontId="21" fillId="2" borderId="2" xfId="0" applyNumberFormat="1" applyFont="1" applyFill="1" applyBorder="1" applyAlignment="1">
      <alignment horizontal="center" vertical="center" wrapText="1"/>
    </xf>
    <xf numFmtId="171" fontId="0" fillId="2" borderId="2" xfId="0" applyNumberFormat="1" applyFill="1" applyBorder="1"/>
    <xf numFmtId="0" fontId="25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horizontal="justify" vertical="top" wrapText="1"/>
    </xf>
    <xf numFmtId="0" fontId="3" fillId="2" borderId="0" xfId="0" applyFont="1" applyFill="1"/>
    <xf numFmtId="180" fontId="22" fillId="0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right" vertical="center" wrapText="1"/>
    </xf>
    <xf numFmtId="166" fontId="22" fillId="2" borderId="2" xfId="0" applyNumberFormat="1" applyFont="1" applyFill="1" applyBorder="1" applyAlignment="1">
      <alignment horizontal="right" vertical="center" wrapText="1"/>
    </xf>
    <xf numFmtId="164" fontId="22" fillId="2" borderId="2" xfId="0" applyNumberFormat="1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horizontal="right" vertical="center" wrapText="1"/>
    </xf>
    <xf numFmtId="165" fontId="22" fillId="0" borderId="2" xfId="0" applyNumberFormat="1" applyFont="1" applyFill="1" applyBorder="1" applyAlignment="1">
      <alignment horizontal="right" vertical="center" wrapText="1"/>
    </xf>
    <xf numFmtId="164" fontId="22" fillId="2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center"/>
    </xf>
    <xf numFmtId="0" fontId="11" fillId="6" borderId="0" xfId="0" applyFont="1" applyFill="1"/>
    <xf numFmtId="173" fontId="11" fillId="0" borderId="0" xfId="0" applyNumberFormat="1" applyFont="1" applyFill="1"/>
    <xf numFmtId="164" fontId="13" fillId="2" borderId="2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top" wrapText="1"/>
    </xf>
    <xf numFmtId="2" fontId="13" fillId="2" borderId="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/>
    <xf numFmtId="43" fontId="121" fillId="2" borderId="0" xfId="2" applyNumberFormat="1" applyFont="1" applyFill="1" applyBorder="1" applyAlignment="1">
      <alignment horizontal="left" wrapText="1" readingOrder="1"/>
    </xf>
    <xf numFmtId="175" fontId="90" fillId="2" borderId="0" xfId="2" applyNumberFormat="1" applyFont="1" applyFill="1" applyBorder="1" applyAlignment="1">
      <alignment horizontal="right" wrapText="1" readingOrder="1"/>
    </xf>
    <xf numFmtId="0" fontId="30" fillId="2" borderId="0" xfId="0" applyFont="1" applyFill="1" applyBorder="1"/>
    <xf numFmtId="0" fontId="80" fillId="2" borderId="0" xfId="2" applyNumberFormat="1" applyFont="1" applyFill="1" applyBorder="1" applyAlignment="1">
      <alignment horizontal="left" wrapText="1" readingOrder="1"/>
    </xf>
    <xf numFmtId="0" fontId="29" fillId="2" borderId="0" xfId="0" applyFont="1" applyFill="1" applyBorder="1"/>
    <xf numFmtId="43" fontId="80" fillId="2" borderId="0" xfId="2" applyNumberFormat="1" applyFont="1" applyFill="1" applyBorder="1" applyAlignment="1">
      <alignment horizontal="left" wrapText="1" readingOrder="1"/>
    </xf>
    <xf numFmtId="175" fontId="48" fillId="2" borderId="0" xfId="2" applyNumberFormat="1" applyFont="1" applyFill="1" applyBorder="1" applyAlignment="1">
      <alignment horizontal="right" wrapText="1" readingOrder="1"/>
    </xf>
    <xf numFmtId="0" fontId="33" fillId="2" borderId="0" xfId="0" applyFont="1" applyFill="1" applyBorder="1"/>
    <xf numFmtId="0" fontId="50" fillId="2" borderId="0" xfId="0" applyFont="1" applyFill="1" applyBorder="1"/>
    <xf numFmtId="43" fontId="119" fillId="2" borderId="0" xfId="2" applyNumberFormat="1" applyFont="1" applyFill="1" applyBorder="1" applyAlignment="1">
      <alignment horizontal="left" wrapText="1" readingOrder="1"/>
    </xf>
    <xf numFmtId="175" fontId="122" fillId="2" borderId="0" xfId="2" applyNumberFormat="1" applyFont="1" applyFill="1" applyBorder="1" applyAlignment="1">
      <alignment horizontal="right" wrapText="1" readingOrder="1"/>
    </xf>
    <xf numFmtId="0" fontId="8" fillId="2" borderId="0" xfId="0" applyFont="1" applyFill="1" applyBorder="1" applyAlignment="1">
      <alignment horizontal="center" vertical="center"/>
    </xf>
    <xf numFmtId="43" fontId="127" fillId="2" borderId="0" xfId="2" applyNumberFormat="1" applyFont="1" applyFill="1" applyBorder="1" applyAlignment="1">
      <alignment horizontal="left" wrapText="1" readingOrder="1"/>
    </xf>
    <xf numFmtId="0" fontId="76" fillId="2" borderId="0" xfId="2" applyNumberFormat="1" applyFont="1" applyFill="1" applyBorder="1" applyAlignment="1">
      <alignment horizontal="center" wrapText="1" readingOrder="1"/>
    </xf>
    <xf numFmtId="2" fontId="29" fillId="2" borderId="0" xfId="0" applyNumberFormat="1" applyFont="1" applyFill="1" applyBorder="1"/>
    <xf numFmtId="4" fontId="81" fillId="2" borderId="0" xfId="0" applyNumberFormat="1" applyFont="1" applyFill="1" applyBorder="1"/>
    <xf numFmtId="4" fontId="45" fillId="2" borderId="0" xfId="0" applyNumberFormat="1" applyFont="1" applyFill="1" applyBorder="1"/>
    <xf numFmtId="4" fontId="21" fillId="2" borderId="0" xfId="0" applyNumberFormat="1" applyFont="1" applyFill="1" applyBorder="1"/>
    <xf numFmtId="43" fontId="119" fillId="2" borderId="0" xfId="2" applyNumberFormat="1" applyFont="1" applyFill="1" applyBorder="1" applyAlignment="1">
      <alignment horizontal="right" wrapText="1" readingOrder="1"/>
    </xf>
    <xf numFmtId="4" fontId="51" fillId="2" borderId="0" xfId="0" applyNumberFormat="1" applyFont="1" applyFill="1" applyBorder="1"/>
    <xf numFmtId="0" fontId="46" fillId="2" borderId="0" xfId="0" applyFont="1" applyFill="1" applyBorder="1" applyAlignment="1">
      <alignment horizontal="center" vertical="center"/>
    </xf>
    <xf numFmtId="175" fontId="120" fillId="2" borderId="0" xfId="2" applyNumberFormat="1" applyFont="1" applyFill="1" applyBorder="1" applyAlignment="1">
      <alignment horizontal="right" vertical="center" wrapText="1"/>
    </xf>
    <xf numFmtId="175" fontId="119" fillId="2" borderId="0" xfId="2" applyNumberFormat="1" applyFont="1" applyFill="1" applyBorder="1" applyAlignment="1">
      <alignment horizontal="right" wrapText="1" readingOrder="1"/>
    </xf>
    <xf numFmtId="39" fontId="119" fillId="2" borderId="0" xfId="2" applyNumberFormat="1" applyFont="1" applyFill="1" applyBorder="1" applyAlignment="1">
      <alignment wrapText="1" readingOrder="1"/>
    </xf>
    <xf numFmtId="175" fontId="13" fillId="2" borderId="0" xfId="2" applyNumberFormat="1" applyFont="1" applyFill="1" applyBorder="1" applyAlignment="1">
      <alignment horizontal="right" wrapText="1" readingOrder="1"/>
    </xf>
    <xf numFmtId="0" fontId="0" fillId="2" borderId="0" xfId="0" applyFill="1" applyBorder="1"/>
    <xf numFmtId="0" fontId="76" fillId="2" borderId="0" xfId="2" applyNumberFormat="1" applyFont="1" applyFill="1" applyBorder="1" applyAlignment="1">
      <alignment horizontal="center" vertical="center" wrapText="1" readingOrder="1"/>
    </xf>
    <xf numFmtId="0" fontId="80" fillId="2" borderId="0" xfId="2" applyNumberFormat="1" applyFont="1" applyFill="1" applyBorder="1" applyAlignment="1">
      <alignment horizontal="left" vertical="center" wrapText="1" readingOrder="1"/>
    </xf>
    <xf numFmtId="174" fontId="48" fillId="2" borderId="0" xfId="2" applyNumberFormat="1" applyFont="1" applyFill="1" applyBorder="1" applyAlignment="1">
      <alignment horizontal="right" wrapText="1" readingOrder="1"/>
    </xf>
    <xf numFmtId="0" fontId="2" fillId="2" borderId="0" xfId="13" applyFill="1" applyBorder="1"/>
    <xf numFmtId="0" fontId="8" fillId="6" borderId="0" xfId="0" applyFont="1" applyFill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22" fillId="6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/>
    </xf>
    <xf numFmtId="2" fontId="22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22" fillId="2" borderId="2" xfId="0" applyNumberFormat="1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top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5" fontId="22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right" vertical="center" wrapText="1"/>
    </xf>
    <xf numFmtId="0" fontId="21" fillId="0" borderId="1" xfId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13" fillId="2" borderId="5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center" vertical="top"/>
    </xf>
    <xf numFmtId="49" fontId="75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 wrapText="1"/>
    </xf>
    <xf numFmtId="49" fontId="84" fillId="0" borderId="6" xfId="0" applyNumberFormat="1" applyFont="1" applyFill="1" applyBorder="1" applyAlignment="1">
      <alignment horizontal="center" vertical="top"/>
    </xf>
    <xf numFmtId="49" fontId="84" fillId="0" borderId="0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left" vertical="top" wrapText="1"/>
    </xf>
    <xf numFmtId="49" fontId="25" fillId="2" borderId="0" xfId="0" applyNumberFormat="1" applyFont="1" applyFill="1" applyBorder="1" applyAlignment="1">
      <alignment horizontal="left" vertical="top" wrapText="1"/>
    </xf>
    <xf numFmtId="165" fontId="13" fillId="2" borderId="3" xfId="0" applyNumberFormat="1" applyFont="1" applyFill="1" applyBorder="1" applyAlignment="1">
      <alignment horizontal="right" vertical="center" wrapText="1"/>
    </xf>
    <xf numFmtId="165" fontId="13" fillId="2" borderId="5" xfId="0" applyNumberFormat="1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justify" vertical="top" wrapText="1"/>
    </xf>
    <xf numFmtId="0" fontId="13" fillId="0" borderId="4" xfId="0" applyFont="1" applyFill="1" applyBorder="1" applyAlignment="1">
      <alignment horizontal="justify" vertical="top" wrapText="1"/>
    </xf>
    <xf numFmtId="0" fontId="13" fillId="0" borderId="5" xfId="0" applyFont="1" applyFill="1" applyBorder="1" applyAlignment="1">
      <alignment horizontal="justify" vertical="top" wrapText="1"/>
    </xf>
    <xf numFmtId="3" fontId="13" fillId="0" borderId="3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righ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1" fontId="22" fillId="0" borderId="3" xfId="0" applyNumberFormat="1" applyFont="1" applyFill="1" applyBorder="1" applyAlignment="1">
      <alignment horizontal="right" vertical="center" wrapText="1"/>
    </xf>
    <xf numFmtId="1" fontId="22" fillId="0" borderId="5" xfId="0" applyNumberFormat="1" applyFont="1" applyFill="1" applyBorder="1" applyAlignment="1">
      <alignment horizontal="right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165" fontId="13" fillId="2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right" vertical="center" wrapText="1"/>
    </xf>
    <xf numFmtId="0" fontId="22" fillId="0" borderId="5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22" fillId="2" borderId="3" xfId="0" applyNumberFormat="1" applyFont="1" applyFill="1" applyBorder="1" applyAlignment="1">
      <alignment horizontal="right" vertical="center" wrapText="1"/>
    </xf>
    <xf numFmtId="3" fontId="22" fillId="2" borderId="5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justify" vertical="top" wrapText="1"/>
    </xf>
    <xf numFmtId="2" fontId="13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right" vertical="center" wrapText="1"/>
    </xf>
    <xf numFmtId="49" fontId="11" fillId="0" borderId="6" xfId="0" applyNumberFormat="1" applyFont="1" applyFill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horizontal="righ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right" vertical="center" wrapText="1"/>
    </xf>
    <xf numFmtId="169" fontId="8" fillId="0" borderId="5" xfId="0" applyNumberFormat="1" applyFont="1" applyFill="1" applyBorder="1" applyAlignment="1">
      <alignment horizontal="right" vertical="center" wrapText="1"/>
    </xf>
    <xf numFmtId="168" fontId="8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right" vertical="top" wrapText="1"/>
    </xf>
    <xf numFmtId="49" fontId="22" fillId="2" borderId="2" xfId="0" applyNumberFormat="1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right" vertical="center" wrapText="1"/>
    </xf>
    <xf numFmtId="0" fontId="22" fillId="0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justify" vertical="top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right" vertical="center" wrapText="1"/>
    </xf>
    <xf numFmtId="168" fontId="22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/>
    <xf numFmtId="166" fontId="22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169" fontId="8" fillId="0" borderId="2" xfId="0" applyNumberFormat="1" applyFont="1" applyFill="1" applyBorder="1" applyAlignment="1">
      <alignment horizontal="right" vertical="top" wrapText="1"/>
    </xf>
    <xf numFmtId="168" fontId="8" fillId="0" borderId="2" xfId="0" applyNumberFormat="1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right" vertical="center" wrapText="1"/>
    </xf>
    <xf numFmtId="49" fontId="22" fillId="0" borderId="4" xfId="0" applyNumberFormat="1" applyFont="1" applyFill="1" applyBorder="1" applyAlignment="1">
      <alignment horizontal="right" vertical="center" wrapText="1"/>
    </xf>
    <xf numFmtId="49" fontId="22" fillId="0" borderId="5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center"/>
    </xf>
    <xf numFmtId="4" fontId="22" fillId="2" borderId="3" xfId="13" quotePrefix="1" applyNumberFormat="1" applyFont="1" applyFill="1" applyBorder="1" applyAlignment="1">
      <alignment horizontal="right" vertical="center" wrapText="1"/>
    </xf>
    <xf numFmtId="4" fontId="22" fillId="2" borderId="5" xfId="13" quotePrefix="1" applyNumberFormat="1" applyFont="1" applyFill="1" applyBorder="1" applyAlignment="1">
      <alignment horizontal="right" vertical="center" wrapText="1"/>
    </xf>
    <xf numFmtId="164" fontId="22" fillId="2" borderId="3" xfId="13" quotePrefix="1" applyNumberFormat="1" applyFont="1" applyFill="1" applyBorder="1" applyAlignment="1">
      <alignment horizontal="right" vertical="center" wrapText="1"/>
    </xf>
    <xf numFmtId="164" fontId="22" fillId="2" borderId="5" xfId="13" quotePrefix="1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49" fontId="22" fillId="0" borderId="3" xfId="13" applyNumberFormat="1" applyFont="1" applyFill="1" applyBorder="1" applyAlignment="1" applyProtection="1">
      <alignment horizontal="right" vertical="center" wrapText="1"/>
    </xf>
    <xf numFmtId="49" fontId="22" fillId="0" borderId="4" xfId="13" applyNumberFormat="1" applyFont="1" applyFill="1" applyBorder="1" applyAlignment="1" applyProtection="1">
      <alignment horizontal="right" vertical="center" wrapText="1"/>
    </xf>
    <xf numFmtId="49" fontId="22" fillId="0" borderId="5" xfId="13" applyNumberFormat="1" applyFont="1" applyFill="1" applyBorder="1" applyAlignment="1" applyProtection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3" fontId="22" fillId="0" borderId="3" xfId="1" applyNumberFormat="1" applyFont="1" applyFill="1" applyBorder="1" applyAlignment="1">
      <alignment horizontal="right" vertical="center" wrapText="1"/>
    </xf>
    <xf numFmtId="3" fontId="22" fillId="0" borderId="5" xfId="1" applyNumberFormat="1" applyFont="1" applyFill="1" applyBorder="1" applyAlignment="1">
      <alignment horizontal="right" vertical="center" wrapText="1"/>
    </xf>
    <xf numFmtId="49" fontId="22" fillId="0" borderId="2" xfId="1" applyNumberFormat="1" applyFont="1" applyFill="1" applyBorder="1" applyAlignment="1">
      <alignment horizontal="left" vertical="center" wrapText="1"/>
    </xf>
    <xf numFmtId="165" fontId="22" fillId="0" borderId="2" xfId="1" applyNumberFormat="1" applyFont="1" applyFill="1" applyBorder="1" applyAlignment="1">
      <alignment horizontal="center" vertical="center"/>
    </xf>
    <xf numFmtId="164" fontId="8" fillId="0" borderId="0" xfId="13" applyNumberFormat="1" applyFont="1" applyFill="1" applyBorder="1" applyAlignment="1" applyProtection="1">
      <alignment horizontal="right" vertical="center" wrapText="1"/>
    </xf>
    <xf numFmtId="164" fontId="8" fillId="0" borderId="0" xfId="13" quotePrefix="1" applyNumberFormat="1" applyFont="1" applyFill="1" applyBorder="1" applyAlignment="1">
      <alignment horizontal="right" vertical="center" wrapText="1"/>
    </xf>
    <xf numFmtId="164" fontId="6" fillId="0" borderId="0" xfId="13" quotePrefix="1" applyNumberFormat="1" applyFont="1" applyFill="1" applyBorder="1" applyAlignment="1">
      <alignment horizontal="right" vertical="center" wrapText="1"/>
    </xf>
    <xf numFmtId="164" fontId="22" fillId="2" borderId="3" xfId="13" applyNumberFormat="1" applyFont="1" applyFill="1" applyBorder="1" applyAlignment="1" applyProtection="1">
      <alignment horizontal="right" vertical="center" wrapText="1"/>
    </xf>
    <xf numFmtId="164" fontId="22" fillId="2" borderId="5" xfId="13" applyNumberFormat="1" applyFont="1" applyFill="1" applyBorder="1" applyAlignment="1" applyProtection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85" fillId="0" borderId="0" xfId="0" applyFont="1" applyFill="1" applyAlignment="1">
      <alignment horizontal="center" vertical="center" wrapText="1"/>
    </xf>
    <xf numFmtId="4" fontId="22" fillId="2" borderId="3" xfId="13" quotePrefix="1" applyNumberFormat="1" applyFont="1" applyFill="1" applyBorder="1" applyAlignment="1">
      <alignment horizontal="right" wrapText="1"/>
    </xf>
    <xf numFmtId="4" fontId="22" fillId="2" borderId="5" xfId="13" quotePrefix="1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3" fontId="13" fillId="0" borderId="3" xfId="1" applyNumberFormat="1" applyFont="1" applyFill="1" applyBorder="1" applyAlignment="1">
      <alignment horizontal="right" vertical="center" wrapText="1"/>
    </xf>
    <xf numFmtId="3" fontId="13" fillId="0" borderId="5" xfId="1" applyNumberFormat="1" applyFont="1" applyFill="1" applyBorder="1" applyAlignment="1">
      <alignment horizontal="right" vertical="center" wrapText="1"/>
    </xf>
    <xf numFmtId="0" fontId="25" fillId="0" borderId="6" xfId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3" fontId="22" fillId="0" borderId="2" xfId="1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3" fillId="0" borderId="2" xfId="1" applyFont="1" applyFill="1" applyBorder="1" applyAlignment="1">
      <alignment horizontal="left" vertical="center" wrapText="1"/>
    </xf>
    <xf numFmtId="165" fontId="13" fillId="0" borderId="2" xfId="1" applyNumberFormat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right" vertical="center"/>
    </xf>
    <xf numFmtId="0" fontId="21" fillId="0" borderId="2" xfId="1" applyFont="1" applyFill="1" applyBorder="1" applyAlignment="1">
      <alignment horizontal="left" vertical="center" wrapText="1"/>
    </xf>
    <xf numFmtId="3" fontId="93" fillId="0" borderId="2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4" fontId="22" fillId="2" borderId="3" xfId="13" applyNumberFormat="1" applyFont="1" applyFill="1" applyBorder="1" applyAlignment="1" applyProtection="1">
      <alignment horizontal="right" vertical="center" wrapText="1"/>
    </xf>
    <xf numFmtId="4" fontId="22" fillId="2" borderId="5" xfId="13" applyNumberFormat="1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165" fontId="8" fillId="0" borderId="3" xfId="0" applyNumberFormat="1" applyFont="1" applyFill="1" applyBorder="1" applyAlignment="1">
      <alignment horizontal="right" vertical="center" wrapText="1"/>
    </xf>
    <xf numFmtId="165" fontId="8" fillId="0" borderId="5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/>
    </xf>
    <xf numFmtId="4" fontId="8" fillId="2" borderId="3" xfId="13" quotePrefix="1" applyNumberFormat="1" applyFont="1" applyFill="1" applyBorder="1" applyAlignment="1">
      <alignment vertical="center" wrapText="1"/>
    </xf>
    <xf numFmtId="4" fontId="8" fillId="2" borderId="5" xfId="13" quotePrefix="1" applyNumberFormat="1" applyFont="1" applyFill="1" applyBorder="1" applyAlignment="1">
      <alignment vertical="center" wrapText="1"/>
    </xf>
    <xf numFmtId="164" fontId="8" fillId="2" borderId="3" xfId="13" quotePrefix="1" applyNumberFormat="1" applyFont="1" applyFill="1" applyBorder="1" applyAlignment="1">
      <alignment vertical="center" wrapText="1"/>
    </xf>
    <xf numFmtId="164" fontId="8" fillId="2" borderId="5" xfId="13" quotePrefix="1" applyNumberFormat="1" applyFont="1" applyFill="1" applyBorder="1" applyAlignment="1">
      <alignment vertical="center" wrapText="1"/>
    </xf>
    <xf numFmtId="164" fontId="22" fillId="2" borderId="3" xfId="13" quotePrefix="1" applyNumberFormat="1" applyFont="1" applyFill="1" applyBorder="1" applyAlignment="1">
      <alignment horizontal="right" wrapText="1"/>
    </xf>
    <xf numFmtId="164" fontId="22" fillId="2" borderId="5" xfId="13" quotePrefix="1" applyNumberFormat="1" applyFont="1" applyFill="1" applyBorder="1" applyAlignment="1">
      <alignment horizontal="right" wrapText="1"/>
    </xf>
    <xf numFmtId="4" fontId="22" fillId="2" borderId="3" xfId="13" applyNumberFormat="1" applyFont="1" applyFill="1" applyBorder="1" applyAlignment="1" applyProtection="1">
      <alignment horizontal="right" wrapText="1"/>
    </xf>
    <xf numFmtId="4" fontId="22" fillId="2" borderId="5" xfId="13" applyNumberFormat="1" applyFont="1" applyFill="1" applyBorder="1" applyAlignment="1" applyProtection="1">
      <alignment horizontal="right" wrapText="1"/>
    </xf>
    <xf numFmtId="4" fontId="22" fillId="2" borderId="2" xfId="13" quotePrefix="1" applyNumberFormat="1" applyFont="1" applyFill="1" applyBorder="1" applyAlignment="1">
      <alignment horizontal="right" vertical="center" wrapText="1"/>
    </xf>
    <xf numFmtId="164" fontId="22" fillId="2" borderId="2" xfId="13" applyNumberFormat="1" applyFont="1" applyFill="1" applyBorder="1" applyAlignment="1" applyProtection="1">
      <alignment horizontal="right" vertical="center" wrapText="1"/>
    </xf>
    <xf numFmtId="164" fontId="22" fillId="0" borderId="3" xfId="1" applyNumberFormat="1" applyFont="1" applyFill="1" applyBorder="1" applyAlignment="1">
      <alignment horizontal="right" vertical="center" wrapText="1"/>
    </xf>
    <xf numFmtId="164" fontId="22" fillId="0" borderId="5" xfId="1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 vertical="center" wrapText="1"/>
    </xf>
    <xf numFmtId="4" fontId="22" fillId="2" borderId="5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2" fillId="0" borderId="3" xfId="13" quotePrefix="1" applyNumberFormat="1" applyFont="1" applyFill="1" applyBorder="1" applyAlignment="1">
      <alignment horizontal="right" vertical="center" wrapText="1"/>
    </xf>
    <xf numFmtId="164" fontId="22" fillId="0" borderId="5" xfId="13" quotePrefix="1" applyNumberFormat="1" applyFont="1" applyFill="1" applyBorder="1" applyAlignment="1">
      <alignment horizontal="right" vertical="center" wrapText="1"/>
    </xf>
    <xf numFmtId="4" fontId="22" fillId="0" borderId="2" xfId="1" applyNumberFormat="1" applyFont="1" applyFill="1" applyBorder="1" applyAlignment="1">
      <alignment horizontal="right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4" fontId="22" fillId="0" borderId="2" xfId="3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164" fontId="22" fillId="0" borderId="2" xfId="1" applyNumberFormat="1" applyFont="1" applyFill="1" applyBorder="1" applyAlignment="1">
      <alignment horizontal="right" vertical="center" wrapText="1"/>
    </xf>
    <xf numFmtId="164" fontId="13" fillId="0" borderId="3" xfId="13" quotePrefix="1" applyNumberFormat="1" applyFont="1" applyFill="1" applyBorder="1" applyAlignment="1">
      <alignment horizontal="right" vertical="center" wrapText="1"/>
    </xf>
    <xf numFmtId="164" fontId="13" fillId="0" borderId="5" xfId="13" quotePrefix="1" applyNumberFormat="1" applyFont="1" applyFill="1" applyBorder="1" applyAlignment="1">
      <alignment horizontal="right" vertical="center" wrapText="1"/>
    </xf>
    <xf numFmtId="164" fontId="22" fillId="0" borderId="4" xfId="1" applyNumberFormat="1" applyFont="1" applyFill="1" applyBorder="1" applyAlignment="1">
      <alignment horizontal="right" vertical="center" wrapText="1"/>
    </xf>
    <xf numFmtId="4" fontId="22" fillId="0" borderId="3" xfId="3" applyNumberFormat="1" applyFont="1" applyFill="1" applyBorder="1" applyAlignment="1">
      <alignment horizontal="right" vertical="center" wrapText="1"/>
    </xf>
    <xf numFmtId="4" fontId="22" fillId="0" borderId="4" xfId="3" applyNumberFormat="1" applyFont="1" applyFill="1" applyBorder="1" applyAlignment="1">
      <alignment horizontal="right" vertical="center" wrapText="1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164" fontId="22" fillId="0" borderId="3" xfId="0" applyNumberFormat="1" applyFont="1" applyFill="1" applyBorder="1" applyAlignment="1">
      <alignment horizontal="right" vertical="center"/>
    </xf>
    <xf numFmtId="164" fontId="22" fillId="0" borderId="5" xfId="0" applyNumberFormat="1" applyFont="1" applyFill="1" applyBorder="1" applyAlignment="1">
      <alignment horizontal="right" vertical="center"/>
    </xf>
    <xf numFmtId="164" fontId="22" fillId="0" borderId="2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right" vertical="center"/>
    </xf>
    <xf numFmtId="164" fontId="13" fillId="0" borderId="5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 wrapText="1"/>
    </xf>
    <xf numFmtId="164" fontId="13" fillId="0" borderId="5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right" vertical="center"/>
    </xf>
    <xf numFmtId="164" fontId="22" fillId="0" borderId="8" xfId="0" applyNumberFormat="1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 vertical="center" wrapText="1"/>
    </xf>
    <xf numFmtId="165" fontId="22" fillId="0" borderId="2" xfId="0" applyNumberFormat="1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horizontal="right" vertical="center" wrapText="1"/>
    </xf>
    <xf numFmtId="164" fontId="22" fillId="2" borderId="2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right" vertical="center" wrapText="1"/>
    </xf>
    <xf numFmtId="164" fontId="13" fillId="0" borderId="13" xfId="0" applyNumberFormat="1" applyFont="1" applyFill="1" applyBorder="1" applyAlignment="1">
      <alignment horizontal="right" vertical="center" wrapText="1"/>
    </xf>
    <xf numFmtId="1" fontId="22" fillId="2" borderId="2" xfId="0" applyNumberFormat="1" applyFont="1" applyFill="1" applyBorder="1" applyAlignment="1">
      <alignment horizontal="right" vertical="center" wrapText="1"/>
    </xf>
    <xf numFmtId="1" fontId="22" fillId="0" borderId="2" xfId="0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justify" vertical="top" wrapText="1"/>
    </xf>
    <xf numFmtId="0" fontId="22" fillId="0" borderId="5" xfId="0" applyFont="1" applyFill="1" applyBorder="1" applyAlignment="1">
      <alignment horizontal="justify" vertical="top" wrapText="1"/>
    </xf>
    <xf numFmtId="0" fontId="21" fillId="0" borderId="2" xfId="0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right" vertical="center" shrinkToFit="1"/>
    </xf>
    <xf numFmtId="0" fontId="22" fillId="0" borderId="4" xfId="0" applyFont="1" applyFill="1" applyBorder="1" applyAlignment="1">
      <alignment horizontal="right" vertical="center" shrinkToFit="1"/>
    </xf>
    <xf numFmtId="0" fontId="22" fillId="0" borderId="5" xfId="0" applyFont="1" applyFill="1" applyBorder="1" applyAlignment="1">
      <alignment horizontal="right" vertical="center" shrinkToFit="1"/>
    </xf>
    <xf numFmtId="165" fontId="8" fillId="2" borderId="3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2" borderId="3" xfId="0" applyNumberFormat="1" applyFont="1" applyFill="1" applyBorder="1" applyAlignment="1">
      <alignment horizontal="right" vertical="center"/>
    </xf>
    <xf numFmtId="165" fontId="8" fillId="2" borderId="5" xfId="0" applyNumberFormat="1" applyFont="1" applyFill="1" applyBorder="1" applyAlignment="1">
      <alignment horizontal="right" vertical="center"/>
    </xf>
    <xf numFmtId="165" fontId="22" fillId="0" borderId="3" xfId="0" applyNumberFormat="1" applyFont="1" applyFill="1" applyBorder="1" applyAlignment="1">
      <alignment horizontal="right" vertical="center"/>
    </xf>
    <xf numFmtId="165" fontId="22" fillId="0" borderId="5" xfId="0" applyNumberFormat="1" applyFont="1" applyFill="1" applyBorder="1" applyAlignment="1">
      <alignment horizontal="right" vertical="center"/>
    </xf>
    <xf numFmtId="165" fontId="22" fillId="2" borderId="3" xfId="0" applyNumberFormat="1" applyFont="1" applyFill="1" applyBorder="1" applyAlignment="1">
      <alignment horizontal="right" vertical="center" wrapText="1"/>
    </xf>
    <xf numFmtId="165" fontId="22" fillId="2" borderId="5" xfId="0" applyNumberFormat="1" applyFont="1" applyFill="1" applyBorder="1" applyAlignment="1">
      <alignment horizontal="right" vertical="center" wrapText="1"/>
    </xf>
    <xf numFmtId="165" fontId="22" fillId="0" borderId="3" xfId="0" applyNumberFormat="1" applyFont="1" applyFill="1" applyBorder="1" applyAlignment="1">
      <alignment horizontal="right" vertical="center" wrapText="1"/>
    </xf>
    <xf numFmtId="165" fontId="22" fillId="0" borderId="5" xfId="0" applyNumberFormat="1" applyFont="1" applyFill="1" applyBorder="1" applyAlignment="1">
      <alignment horizontal="right" vertical="center" wrapText="1"/>
    </xf>
    <xf numFmtId="1" fontId="22" fillId="2" borderId="3" xfId="0" applyNumberFormat="1" applyFont="1" applyFill="1" applyBorder="1" applyAlignment="1">
      <alignment horizontal="right" vertical="center" wrapText="1"/>
    </xf>
    <xf numFmtId="1" fontId="22" fillId="2" borderId="5" xfId="0" applyNumberFormat="1" applyFont="1" applyFill="1" applyBorder="1" applyAlignment="1">
      <alignment horizontal="right" vertical="center" wrapText="1"/>
    </xf>
    <xf numFmtId="1" fontId="8" fillId="2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right" vertical="center" wrapText="1"/>
    </xf>
    <xf numFmtId="1" fontId="8" fillId="0" borderId="5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/>
    <xf numFmtId="0" fontId="8" fillId="0" borderId="12" xfId="0" applyFont="1" applyFill="1" applyBorder="1"/>
    <xf numFmtId="0" fontId="22" fillId="0" borderId="5" xfId="0" applyFont="1" applyFill="1" applyBorder="1"/>
    <xf numFmtId="49" fontId="11" fillId="0" borderId="0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right" vertical="center" wrapText="1"/>
    </xf>
    <xf numFmtId="169" fontId="8" fillId="2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left" vertical="center" wrapText="1"/>
    </xf>
    <xf numFmtId="171" fontId="22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1" fontId="13" fillId="2" borderId="2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justify" vertical="top"/>
    </xf>
    <xf numFmtId="0" fontId="25" fillId="0" borderId="0" xfId="0" applyFont="1" applyFill="1" applyBorder="1" applyAlignment="1">
      <alignment horizontal="justify" vertical="top"/>
    </xf>
    <xf numFmtId="0" fontId="13" fillId="0" borderId="3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3" fontId="22" fillId="0" borderId="2" xfId="0" applyNumberFormat="1" applyFont="1" applyFill="1" applyBorder="1" applyAlignment="1">
      <alignment horizontal="right" vertical="center"/>
    </xf>
    <xf numFmtId="3" fontId="22" fillId="2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top" wrapText="1"/>
    </xf>
    <xf numFmtId="1" fontId="13" fillId="0" borderId="3" xfId="0" applyNumberFormat="1" applyFont="1" applyFill="1" applyBorder="1" applyAlignment="1">
      <alignment horizontal="right" vertical="center"/>
    </xf>
    <xf numFmtId="1" fontId="13" fillId="0" borderId="5" xfId="0" applyNumberFormat="1" applyFont="1" applyFill="1" applyBorder="1" applyAlignment="1">
      <alignment horizontal="right" vertical="center"/>
    </xf>
    <xf numFmtId="1" fontId="22" fillId="0" borderId="3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right" vertical="center"/>
    </xf>
    <xf numFmtId="14" fontId="13" fillId="2" borderId="7" xfId="0" applyNumberFormat="1" applyFont="1" applyFill="1" applyBorder="1" applyAlignment="1">
      <alignment horizontal="center" vertical="center" wrapText="1"/>
    </xf>
    <xf numFmtId="14" fontId="13" fillId="2" borderId="8" xfId="0" applyNumberFormat="1" applyFont="1" applyFill="1" applyBorder="1" applyAlignment="1">
      <alignment horizontal="center" vertical="center" wrapText="1"/>
    </xf>
    <xf numFmtId="14" fontId="13" fillId="2" borderId="11" xfId="0" applyNumberFormat="1" applyFont="1" applyFill="1" applyBorder="1" applyAlignment="1">
      <alignment horizontal="center" vertical="center" wrapText="1"/>
    </xf>
    <xf numFmtId="14" fontId="13" fillId="2" borderId="12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right" vertical="center" wrapText="1"/>
    </xf>
    <xf numFmtId="164" fontId="22" fillId="0" borderId="5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right" vertical="center" wrapText="1"/>
    </xf>
    <xf numFmtId="2" fontId="13" fillId="0" borderId="5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horizontal="right" vertical="center" wrapText="1"/>
    </xf>
    <xf numFmtId="170" fontId="11" fillId="0" borderId="6" xfId="0" applyNumberFormat="1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justify" vertical="center" wrapText="1"/>
    </xf>
    <xf numFmtId="0" fontId="13" fillId="2" borderId="8" xfId="0" applyFont="1" applyFill="1" applyBorder="1" applyAlignment="1">
      <alignment horizontal="justify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top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right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top"/>
    </xf>
    <xf numFmtId="4" fontId="13" fillId="2" borderId="2" xfId="0" applyNumberFormat="1" applyFont="1" applyFill="1" applyBorder="1" applyAlignment="1">
      <alignment horizontal="right" vertical="top" wrapText="1"/>
    </xf>
    <xf numFmtId="49" fontId="22" fillId="0" borderId="2" xfId="0" applyNumberFormat="1" applyFont="1" applyFill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 wrapText="1"/>
    </xf>
    <xf numFmtId="175" fontId="22" fillId="2" borderId="26" xfId="2" applyNumberFormat="1" applyFont="1" applyFill="1" applyBorder="1" applyAlignment="1">
      <alignment wrapText="1" readingOrder="1"/>
    </xf>
    <xf numFmtId="175" fontId="22" fillId="2" borderId="27" xfId="2" applyNumberFormat="1" applyFont="1" applyFill="1" applyBorder="1" applyAlignment="1">
      <alignment wrapText="1" readingOrder="1"/>
    </xf>
    <xf numFmtId="4" fontId="22" fillId="2" borderId="2" xfId="0" applyNumberFormat="1" applyFont="1" applyFill="1" applyBorder="1" applyAlignment="1">
      <alignment vertical="top" wrapText="1"/>
    </xf>
    <xf numFmtId="2" fontId="22" fillId="2" borderId="2" xfId="0" applyNumberFormat="1" applyFont="1" applyFill="1" applyBorder="1" applyAlignment="1">
      <alignment vertical="center" wrapText="1"/>
    </xf>
    <xf numFmtId="2" fontId="22" fillId="2" borderId="3" xfId="0" applyNumberFormat="1" applyFont="1" applyFill="1" applyBorder="1" applyAlignment="1">
      <alignment vertical="center" wrapText="1"/>
    </xf>
    <xf numFmtId="2" fontId="22" fillId="2" borderId="5" xfId="0" applyNumberFormat="1" applyFont="1" applyFill="1" applyBorder="1" applyAlignment="1">
      <alignment vertical="center" wrapText="1"/>
    </xf>
    <xf numFmtId="4" fontId="22" fillId="2" borderId="3" xfId="0" applyNumberFormat="1" applyFont="1" applyFill="1" applyBorder="1" applyAlignment="1">
      <alignment vertical="top" wrapText="1"/>
    </xf>
    <xf numFmtId="4" fontId="22" fillId="2" borderId="5" xfId="0" applyNumberFormat="1" applyFont="1" applyFill="1" applyBorder="1" applyAlignment="1">
      <alignment vertical="top" wrapText="1"/>
    </xf>
    <xf numFmtId="175" fontId="22" fillId="2" borderId="24" xfId="2" applyNumberFormat="1" applyFont="1" applyFill="1" applyBorder="1" applyAlignment="1">
      <alignment horizontal="right" vertical="center" wrapText="1" readingOrder="1"/>
    </xf>
    <xf numFmtId="175" fontId="22" fillId="2" borderId="25" xfId="2" applyNumberFormat="1" applyFont="1" applyFill="1" applyBorder="1" applyAlignment="1">
      <alignment horizontal="right" vertical="center" wrapText="1" readingOrder="1"/>
    </xf>
    <xf numFmtId="4" fontId="22" fillId="2" borderId="2" xfId="0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 vertical="top" wrapText="1"/>
    </xf>
    <xf numFmtId="4" fontId="22" fillId="2" borderId="5" xfId="0" applyNumberFormat="1" applyFont="1" applyFill="1" applyBorder="1" applyAlignment="1">
      <alignment horizontal="right" vertical="top" wrapText="1"/>
    </xf>
    <xf numFmtId="4" fontId="22" fillId="2" borderId="2" xfId="0" applyNumberFormat="1" applyFont="1" applyFill="1" applyBorder="1" applyAlignment="1">
      <alignment horizontal="right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9" fontId="13" fillId="0" borderId="3" xfId="0" applyNumberFormat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left" vertical="top" wrapText="1"/>
    </xf>
    <xf numFmtId="49" fontId="13" fillId="0" borderId="5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top" wrapText="1"/>
    </xf>
    <xf numFmtId="4" fontId="13" fillId="0" borderId="5" xfId="0" applyNumberFormat="1" applyFont="1" applyFill="1" applyBorder="1" applyAlignment="1">
      <alignment horizontal="right" vertical="top" wrapText="1"/>
    </xf>
    <xf numFmtId="4" fontId="13" fillId="2" borderId="3" xfId="0" applyNumberFormat="1" applyFont="1" applyFill="1" applyBorder="1" applyAlignment="1">
      <alignment horizontal="right" vertical="top" wrapText="1"/>
    </xf>
    <xf numFmtId="4" fontId="13" fillId="2" borderId="5" xfId="0" applyNumberFormat="1" applyFont="1" applyFill="1" applyBorder="1" applyAlignment="1">
      <alignment horizontal="right" vertical="top" wrapText="1"/>
    </xf>
    <xf numFmtId="49" fontId="22" fillId="0" borderId="2" xfId="0" applyNumberFormat="1" applyFont="1" applyFill="1" applyBorder="1" applyAlignment="1" applyProtection="1">
      <alignment horizontal="left" vertical="top" wrapText="1"/>
      <protection locked="0"/>
    </xf>
    <xf numFmtId="0" fontId="92" fillId="0" borderId="1" xfId="0" applyFont="1" applyFill="1" applyBorder="1" applyAlignment="1">
      <alignment horizontal="right"/>
    </xf>
    <xf numFmtId="3" fontId="22" fillId="2" borderId="2" xfId="1" applyNumberFormat="1" applyFont="1" applyFill="1" applyBorder="1" applyAlignment="1">
      <alignment horizontal="right" vertical="center" wrapText="1"/>
    </xf>
    <xf numFmtId="3" fontId="45" fillId="0" borderId="6" xfId="0" applyNumberFormat="1" applyFont="1" applyBorder="1" applyAlignment="1">
      <alignment horizontal="right"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3" fontId="22" fillId="2" borderId="3" xfId="1" applyNumberFormat="1" applyFont="1" applyFill="1" applyBorder="1" applyAlignment="1">
      <alignment horizontal="right" vertical="center" wrapText="1"/>
    </xf>
    <xf numFmtId="3" fontId="22" fillId="2" borderId="5" xfId="1" applyNumberFormat="1" applyFont="1" applyFill="1" applyBorder="1" applyAlignment="1">
      <alignment horizontal="righ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4" fillId="0" borderId="4" xfId="0" applyFont="1" applyFill="1" applyBorder="1" applyAlignment="1">
      <alignment horizontal="center" wrapText="1"/>
    </xf>
    <xf numFmtId="0" fontId="44" fillId="0" borderId="5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13" fillId="6" borderId="7" xfId="0" applyNumberFormat="1" applyFont="1" applyFill="1" applyBorder="1" applyAlignment="1">
      <alignment horizontal="right" vertical="center"/>
    </xf>
    <xf numFmtId="2" fontId="13" fillId="6" borderId="6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22" fillId="6" borderId="0" xfId="0" applyNumberFormat="1" applyFont="1" applyFill="1" applyBorder="1" applyAlignment="1">
      <alignment vertical="top" wrapText="1"/>
    </xf>
    <xf numFmtId="0" fontId="8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13" fillId="0" borderId="6" xfId="0" applyNumberFormat="1" applyFont="1" applyFill="1" applyBorder="1" applyAlignment="1">
      <alignment horizontal="right" vertical="top" wrapText="1"/>
    </xf>
    <xf numFmtId="4" fontId="13" fillId="0" borderId="3" xfId="0" applyNumberFormat="1" applyFont="1" applyFill="1" applyBorder="1" applyAlignment="1">
      <alignment horizontal="right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top" wrapText="1"/>
    </xf>
    <xf numFmtId="2" fontId="22" fillId="0" borderId="2" xfId="0" applyNumberFormat="1" applyFont="1" applyFill="1" applyBorder="1" applyAlignment="1">
      <alignment vertical="center" wrapText="1"/>
    </xf>
    <xf numFmtId="4" fontId="22" fillId="0" borderId="2" xfId="0" applyNumberFormat="1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4" xfId="0" applyNumberFormat="1" applyFont="1" applyFill="1" applyBorder="1" applyAlignment="1">
      <alignment horizontal="left" vertical="center" wrapText="1"/>
    </xf>
    <xf numFmtId="49" fontId="22" fillId="0" borderId="5" xfId="0" applyNumberFormat="1" applyFont="1" applyFill="1" applyBorder="1" applyAlignment="1">
      <alignment horizontal="left" vertical="center" wrapText="1"/>
    </xf>
    <xf numFmtId="4" fontId="13" fillId="6" borderId="2" xfId="0" applyNumberFormat="1" applyFont="1" applyFill="1" applyBorder="1" applyAlignment="1">
      <alignment horizontal="right" vertical="top" wrapText="1"/>
    </xf>
    <xf numFmtId="4" fontId="22" fillId="0" borderId="3" xfId="0" applyNumberFormat="1" applyFont="1" applyFill="1" applyBorder="1" applyAlignment="1">
      <alignment horizontal="right" vertical="top" wrapText="1"/>
    </xf>
    <xf numFmtId="4" fontId="22" fillId="0" borderId="5" xfId="0" applyNumberFormat="1" applyFont="1" applyFill="1" applyBorder="1" applyAlignment="1">
      <alignment horizontal="right" vertical="top" wrapText="1"/>
    </xf>
    <xf numFmtId="0" fontId="48" fillId="0" borderId="0" xfId="2" applyNumberFormat="1" applyFont="1" applyFill="1" applyBorder="1" applyAlignment="1">
      <alignment horizontal="right" wrapText="1" readingOrder="1"/>
    </xf>
    <xf numFmtId="0" fontId="49" fillId="0" borderId="0" xfId="2" applyNumberFormat="1" applyFont="1" applyFill="1" applyBorder="1" applyAlignment="1">
      <alignment vertical="top" wrapText="1"/>
    </xf>
    <xf numFmtId="0" fontId="76" fillId="0" borderId="0" xfId="2" applyNumberFormat="1" applyFont="1" applyFill="1" applyBorder="1" applyAlignment="1">
      <alignment horizontal="center" vertical="center" textRotation="90" wrapText="1" readingOrder="1"/>
    </xf>
    <xf numFmtId="0" fontId="52" fillId="0" borderId="0" xfId="2" applyNumberFormat="1" applyFont="1" applyFill="1" applyBorder="1" applyAlignment="1">
      <alignment vertical="top" textRotation="90" wrapText="1"/>
    </xf>
    <xf numFmtId="174" fontId="48" fillId="0" borderId="0" xfId="2" applyNumberFormat="1" applyFont="1" applyFill="1" applyBorder="1" applyAlignment="1">
      <alignment horizontal="right" wrapText="1" readingOrder="1"/>
    </xf>
    <xf numFmtId="0" fontId="80" fillId="0" borderId="0" xfId="2" applyNumberFormat="1" applyFont="1" applyFill="1" applyBorder="1" applyAlignment="1">
      <alignment horizontal="center" wrapText="1" readingOrder="1"/>
    </xf>
    <xf numFmtId="174" fontId="88" fillId="2" borderId="0" xfId="2" applyNumberFormat="1" applyFont="1" applyFill="1" applyBorder="1" applyAlignment="1">
      <alignment horizontal="right" wrapText="1" readingOrder="1"/>
    </xf>
    <xf numFmtId="0" fontId="89" fillId="2" borderId="0" xfId="2" applyNumberFormat="1" applyFont="1" applyFill="1" applyBorder="1" applyAlignment="1">
      <alignment vertical="top" wrapText="1"/>
    </xf>
    <xf numFmtId="174" fontId="119" fillId="2" borderId="0" xfId="2" applyNumberFormat="1" applyFont="1" applyFill="1" applyBorder="1" applyAlignment="1">
      <alignment horizontal="right" wrapText="1" readingOrder="1"/>
    </xf>
    <xf numFmtId="0" fontId="95" fillId="2" borderId="0" xfId="2" applyNumberFormat="1" applyFont="1" applyFill="1" applyBorder="1" applyAlignment="1">
      <alignment vertical="top" wrapText="1"/>
    </xf>
    <xf numFmtId="4" fontId="45" fillId="6" borderId="6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left" vertical="center" wrapText="1"/>
    </xf>
    <xf numFmtId="49" fontId="22" fillId="2" borderId="4" xfId="0" applyNumberFormat="1" applyFont="1" applyFill="1" applyBorder="1" applyAlignment="1">
      <alignment horizontal="left" vertical="center" wrapText="1"/>
    </xf>
    <xf numFmtId="49" fontId="22" fillId="2" borderId="5" xfId="0" applyNumberFormat="1" applyFont="1" applyFill="1" applyBorder="1" applyAlignment="1">
      <alignment horizontal="left" vertical="center" wrapText="1"/>
    </xf>
    <xf numFmtId="0" fontId="76" fillId="0" borderId="0" xfId="2" applyNumberFormat="1" applyFont="1" applyFill="1" applyBorder="1" applyAlignment="1">
      <alignment horizontal="center" vertical="center" wrapText="1" readingOrder="1"/>
    </xf>
    <xf numFmtId="0" fontId="86" fillId="0" borderId="0" xfId="2" applyNumberFormat="1" applyFont="1" applyFill="1" applyBorder="1" applyAlignment="1">
      <alignment vertical="top" wrapText="1"/>
    </xf>
    <xf numFmtId="49" fontId="22" fillId="2" borderId="3" xfId="0" applyNumberFormat="1" applyFont="1" applyFill="1" applyBorder="1" applyAlignment="1" applyProtection="1">
      <alignment horizontal="left" vertical="top" wrapText="1"/>
      <protection locked="0"/>
    </xf>
    <xf numFmtId="49" fontId="22" fillId="2" borderId="4" xfId="0" applyNumberFormat="1" applyFont="1" applyFill="1" applyBorder="1" applyAlignment="1" applyProtection="1">
      <alignment horizontal="left" vertical="top" wrapText="1"/>
      <protection locked="0"/>
    </xf>
    <xf numFmtId="49" fontId="22" fillId="2" borderId="5" xfId="0" applyNumberFormat="1" applyFont="1" applyFill="1" applyBorder="1" applyAlignment="1" applyProtection="1">
      <alignment horizontal="left" vertical="top" wrapText="1"/>
      <protection locked="0"/>
    </xf>
    <xf numFmtId="0" fontId="77" fillId="0" borderId="0" xfId="2" applyNumberFormat="1" applyFont="1" applyFill="1" applyBorder="1" applyAlignment="1">
      <alignment horizontal="center" vertical="center" wrapText="1" readingOrder="1"/>
    </xf>
    <xf numFmtId="0" fontId="52" fillId="0" borderId="0" xfId="0" applyFont="1" applyFill="1" applyBorder="1"/>
    <xf numFmtId="2" fontId="22" fillId="0" borderId="3" xfId="0" applyNumberFormat="1" applyFont="1" applyFill="1" applyBorder="1" applyAlignment="1">
      <alignment vertical="center" wrapText="1"/>
    </xf>
    <xf numFmtId="2" fontId="22" fillId="0" borderId="5" xfId="0" applyNumberFormat="1" applyFont="1" applyFill="1" applyBorder="1" applyAlignment="1">
      <alignment vertical="center" wrapText="1"/>
    </xf>
    <xf numFmtId="174" fontId="96" fillId="2" borderId="0" xfId="2" applyNumberFormat="1" applyFont="1" applyFill="1" applyBorder="1" applyAlignment="1">
      <alignment horizontal="right" wrapText="1" readingOrder="1"/>
    </xf>
    <xf numFmtId="0" fontId="13" fillId="2" borderId="0" xfId="2" applyNumberFormat="1" applyFont="1" applyFill="1" applyBorder="1" applyAlignment="1">
      <alignment vertical="top" wrapText="1"/>
    </xf>
    <xf numFmtId="175" fontId="22" fillId="0" borderId="26" xfId="2" applyNumberFormat="1" applyFont="1" applyFill="1" applyBorder="1" applyAlignment="1">
      <alignment wrapText="1" readingOrder="1"/>
    </xf>
    <xf numFmtId="175" fontId="22" fillId="0" borderId="27" xfId="2" applyNumberFormat="1" applyFont="1" applyFill="1" applyBorder="1" applyAlignment="1">
      <alignment wrapText="1" readingOrder="1"/>
    </xf>
    <xf numFmtId="4" fontId="13" fillId="6" borderId="2" xfId="0" applyNumberFormat="1" applyFont="1" applyFill="1" applyBorder="1" applyAlignment="1">
      <alignment horizontal="right" vertical="top"/>
    </xf>
    <xf numFmtId="175" fontId="22" fillId="0" borderId="24" xfId="2" applyNumberFormat="1" applyFont="1" applyFill="1" applyBorder="1" applyAlignment="1">
      <alignment horizontal="right" vertical="center" wrapText="1" readingOrder="1"/>
    </xf>
    <xf numFmtId="175" fontId="22" fillId="0" borderId="25" xfId="2" applyNumberFormat="1" applyFont="1" applyFill="1" applyBorder="1" applyAlignment="1">
      <alignment horizontal="right" vertical="center" wrapText="1" readingOrder="1"/>
    </xf>
    <xf numFmtId="49" fontId="13" fillId="0" borderId="2" xfId="0" applyNumberFormat="1" applyFont="1" applyFill="1" applyBorder="1" applyAlignment="1">
      <alignment horizontal="center" vertical="top"/>
    </xf>
    <xf numFmtId="49" fontId="51" fillId="2" borderId="2" xfId="0" applyNumberFormat="1" applyFont="1" applyFill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left" vertical="center" wrapText="1"/>
    </xf>
    <xf numFmtId="49" fontId="21" fillId="0" borderId="5" xfId="0" applyNumberFormat="1" applyFont="1" applyFill="1" applyBorder="1" applyAlignment="1">
      <alignment horizontal="left" vertical="center" wrapText="1"/>
    </xf>
    <xf numFmtId="4" fontId="21" fillId="6" borderId="3" xfId="0" applyNumberFormat="1" applyFont="1" applyFill="1" applyBorder="1" applyAlignment="1">
      <alignment horizontal="right" vertical="center" wrapText="1"/>
    </xf>
    <xf numFmtId="4" fontId="21" fillId="6" borderId="5" xfId="0" applyNumberFormat="1" applyFont="1" applyFill="1" applyBorder="1" applyAlignment="1">
      <alignment horizontal="right" vertical="center" wrapText="1"/>
    </xf>
    <xf numFmtId="4" fontId="21" fillId="6" borderId="2" xfId="0" applyNumberFormat="1" applyFont="1" applyFill="1" applyBorder="1" applyAlignment="1">
      <alignment horizontal="right" vertical="center" wrapText="1"/>
    </xf>
    <xf numFmtId="49" fontId="22" fillId="2" borderId="2" xfId="0" applyNumberFormat="1" applyFont="1" applyFill="1" applyBorder="1" applyAlignment="1" applyProtection="1">
      <alignment horizontal="left" vertical="top" wrapText="1"/>
      <protection locked="0"/>
    </xf>
  </cellXfs>
  <cellStyles count="164">
    <cellStyle name="20% — акцент1" xfId="15"/>
    <cellStyle name="20% - Акцент1 2" xfId="62"/>
    <cellStyle name="20% - Акцент1 3" xfId="97"/>
    <cellStyle name="20% - Акцент1 4" xfId="136"/>
    <cellStyle name="20% - Акцент1 5" xfId="152"/>
    <cellStyle name="20% — акцент2" xfId="16"/>
    <cellStyle name="20% - Акцент2 2" xfId="63"/>
    <cellStyle name="20% - Акцент2 3" xfId="101"/>
    <cellStyle name="20% - Акцент2 4" xfId="135"/>
    <cellStyle name="20% - Акцент2 5" xfId="151"/>
    <cellStyle name="20% — акцент3" xfId="17"/>
    <cellStyle name="20% - Акцент3 2" xfId="64"/>
    <cellStyle name="20% - Акцент3 3" xfId="107"/>
    <cellStyle name="20% - Акцент3 4" xfId="133"/>
    <cellStyle name="20% - Акцент3 5" xfId="150"/>
    <cellStyle name="20% — акцент4" xfId="18"/>
    <cellStyle name="20% - Акцент4 2" xfId="65"/>
    <cellStyle name="20% - Акцент4 3" xfId="90"/>
    <cellStyle name="20% - Акцент4 4" xfId="132"/>
    <cellStyle name="20% - Акцент4 5" xfId="149"/>
    <cellStyle name="20% — акцент5" xfId="19"/>
    <cellStyle name="20% - Акцент5 2" xfId="66"/>
    <cellStyle name="20% - Акцент5 3" xfId="89"/>
    <cellStyle name="20% - Акцент5 4" xfId="131"/>
    <cellStyle name="20% - Акцент5 5" xfId="148"/>
    <cellStyle name="20% — акцент6" xfId="20"/>
    <cellStyle name="20% - Акцент6 2" xfId="67"/>
    <cellStyle name="20% - Акцент6 3" xfId="105"/>
    <cellStyle name="20% - Акцент6 4" xfId="140"/>
    <cellStyle name="20% - Акцент6 5" xfId="153"/>
    <cellStyle name="40% — акцент1" xfId="21"/>
    <cellStyle name="40% - Акцент1 2" xfId="68"/>
    <cellStyle name="40% - Акцент1 3" xfId="104"/>
    <cellStyle name="40% - Акцент1 4" xfId="61"/>
    <cellStyle name="40% - Акцент1 5" xfId="138"/>
    <cellStyle name="40% — акцент2" xfId="22"/>
    <cellStyle name="40% - Акцент2 2" xfId="69"/>
    <cellStyle name="40% - Акцент2 3" xfId="108"/>
    <cellStyle name="40% - Акцент2 4" xfId="130"/>
    <cellStyle name="40% - Акцент2 5" xfId="147"/>
    <cellStyle name="40% — акцент3" xfId="23"/>
    <cellStyle name="40% - Акцент3 2" xfId="70"/>
    <cellStyle name="40% - Акцент3 3" xfId="109"/>
    <cellStyle name="40% - Акцент3 4" xfId="129"/>
    <cellStyle name="40% - Акцент3 5" xfId="146"/>
    <cellStyle name="40% — акцент4" xfId="24"/>
    <cellStyle name="40% - Акцент4 2" xfId="71"/>
    <cellStyle name="40% - Акцент4 3" xfId="110"/>
    <cellStyle name="40% - Акцент4 4" xfId="128"/>
    <cellStyle name="40% - Акцент4 5" xfId="145"/>
    <cellStyle name="40% — акцент5" xfId="25"/>
    <cellStyle name="40% - Акцент5 2" xfId="72"/>
    <cellStyle name="40% - Акцент5 3" xfId="111"/>
    <cellStyle name="40% - Акцент5 4" xfId="127"/>
    <cellStyle name="40% - Акцент5 5" xfId="144"/>
    <cellStyle name="40% — акцент6" xfId="26"/>
    <cellStyle name="40% - Акцент6 2" xfId="73"/>
    <cellStyle name="40% - Акцент6 3" xfId="112"/>
    <cellStyle name="40% - Акцент6 4" xfId="126"/>
    <cellStyle name="40% - Акцент6 5" xfId="143"/>
    <cellStyle name="60% — акцент1" xfId="27"/>
    <cellStyle name="60% - Акцент1 2" xfId="74"/>
    <cellStyle name="60% - Акцент1 3" xfId="113"/>
    <cellStyle name="60% - Акцент1 4" xfId="125"/>
    <cellStyle name="60% - Акцент1 5" xfId="142"/>
    <cellStyle name="60% — акцент2" xfId="28"/>
    <cellStyle name="60% - Акцент2 2" xfId="75"/>
    <cellStyle name="60% - Акцент2 3" xfId="114"/>
    <cellStyle name="60% - Акцент2 4" xfId="124"/>
    <cellStyle name="60% - Акцент2 5" xfId="141"/>
    <cellStyle name="60% — акцент3" xfId="29"/>
    <cellStyle name="60% - Акцент3 2" xfId="76"/>
    <cellStyle name="60% - Акцент3 3" xfId="115"/>
    <cellStyle name="60% - Акцент3 4" xfId="123"/>
    <cellStyle name="60% - Акцент3 5" xfId="137"/>
    <cellStyle name="60% — акцент4" xfId="30"/>
    <cellStyle name="60% - Акцент4 2" xfId="77"/>
    <cellStyle name="60% - Акцент4 3" xfId="116"/>
    <cellStyle name="60% - Акцент4 4" xfId="121"/>
    <cellStyle name="60% - Акцент4 5" xfId="122"/>
    <cellStyle name="60% — акцент5" xfId="31"/>
    <cellStyle name="60% - Акцент5 2" xfId="78"/>
    <cellStyle name="60% - Акцент5 3" xfId="117"/>
    <cellStyle name="60% - Акцент5 4" xfId="120"/>
    <cellStyle name="60% - Акцент5 5" xfId="139"/>
    <cellStyle name="60% — акцент6" xfId="32"/>
    <cellStyle name="60% - Акцент6 2" xfId="79"/>
    <cellStyle name="60% - Акцент6 3" xfId="118"/>
    <cellStyle name="60% - Акцент6 4" xfId="119"/>
    <cellStyle name="60% - Акцент6 5" xfId="134"/>
    <cellStyle name="Comma" xfId="58"/>
    <cellStyle name="Comma [0]" xfId="59"/>
    <cellStyle name="Comma [0] 2" xfId="159"/>
    <cellStyle name="Comma 2" xfId="158"/>
    <cellStyle name="Comma 3" xfId="163"/>
    <cellStyle name="Currency" xfId="42"/>
    <cellStyle name="Currency [0]" xfId="43"/>
    <cellStyle name="Currency [0] 2" xfId="157"/>
    <cellStyle name="Currency 2" xfId="156"/>
    <cellStyle name="Currency 3" xfId="162"/>
    <cellStyle name="Normal" xfId="2"/>
    <cellStyle name="Normal 2" xfId="13"/>
    <cellStyle name="Normal 3" xfId="14"/>
    <cellStyle name="Percent" xfId="55"/>
    <cellStyle name="Percent 2" xfId="155"/>
    <cellStyle name="Акцент1 2" xfId="33"/>
    <cellStyle name="Акцент1 3" xfId="80"/>
    <cellStyle name="Акцент2 2" xfId="34"/>
    <cellStyle name="Акцент2 3" xfId="81"/>
    <cellStyle name="Акцент3 2" xfId="35"/>
    <cellStyle name="Акцент3 3" xfId="82"/>
    <cellStyle name="Акцент4 2" xfId="36"/>
    <cellStyle name="Акцент4 3" xfId="83"/>
    <cellStyle name="Акцент5 2" xfId="37"/>
    <cellStyle name="Акцент5 3" xfId="84"/>
    <cellStyle name="Акцент6 2" xfId="38"/>
    <cellStyle name="Акцент6 3" xfId="85"/>
    <cellStyle name="Ввод  2" xfId="39"/>
    <cellStyle name="Ввод  3" xfId="86"/>
    <cellStyle name="Вывод 2" xfId="40"/>
    <cellStyle name="Вывод 3" xfId="87"/>
    <cellStyle name="Вычисление 2" xfId="41"/>
    <cellStyle name="Вычисление 3" xfId="88"/>
    <cellStyle name="Заголовок 1 2" xfId="44"/>
    <cellStyle name="Заголовок 1 3" xfId="91"/>
    <cellStyle name="Заголовок 2 2" xfId="45"/>
    <cellStyle name="Заголовок 2 3" xfId="92"/>
    <cellStyle name="Заголовок 3 2" xfId="46"/>
    <cellStyle name="Заголовок 3 3" xfId="93"/>
    <cellStyle name="Заголовок 4 2" xfId="47"/>
    <cellStyle name="Заголовок 4 3" xfId="94"/>
    <cellStyle name="Итог 2" xfId="48"/>
    <cellStyle name="Итог 3" xfId="95"/>
    <cellStyle name="Контрольная ячейка 2" xfId="49"/>
    <cellStyle name="Контрольная ячейка 3" xfId="96"/>
    <cellStyle name="Название 2" xfId="50"/>
    <cellStyle name="Нейтральный 2" xfId="51"/>
    <cellStyle name="Нейтральный 3" xfId="98"/>
    <cellStyle name="Обычный" xfId="0" builtinId="0"/>
    <cellStyle name="Обычный 10" xfId="4"/>
    <cellStyle name="Обычный 2" xfId="3"/>
    <cellStyle name="Обычный 2 2" xfId="5"/>
    <cellStyle name="Обычный 2 2 2" xfId="6"/>
    <cellStyle name="Обычный 2 2 3" xfId="7"/>
    <cellStyle name="Обычный 2 3" xfId="160"/>
    <cellStyle name="Обычный 3" xfId="8"/>
    <cellStyle name="Обычный 3 2" xfId="161"/>
    <cellStyle name="Обычный 4" xfId="9"/>
    <cellStyle name="Обычный 5" xfId="10"/>
    <cellStyle name="Обычный 6" xfId="11"/>
    <cellStyle name="Обычный 7" xfId="12"/>
    <cellStyle name="Обычный 8" xfId="154"/>
    <cellStyle name="Обычный_Лист1" xfId="1"/>
    <cellStyle name="Плохой 2" xfId="52"/>
    <cellStyle name="Плохой 3" xfId="99"/>
    <cellStyle name="Пояснение 2" xfId="53"/>
    <cellStyle name="Пояснение 3" xfId="100"/>
    <cellStyle name="Примечание 2" xfId="54"/>
    <cellStyle name="Связанная ячейка 2" xfId="56"/>
    <cellStyle name="Связанная ячейка 3" xfId="102"/>
    <cellStyle name="Текст предупреждения 2" xfId="57"/>
    <cellStyle name="Текст предупреждения 3" xfId="103"/>
    <cellStyle name="Хороший 2" xfId="60"/>
    <cellStyle name="Хороший 3" xfId="106"/>
  </cellStyles>
  <dxfs count="0"/>
  <tableStyles count="0" defaultTableStyle="TableStyleMedium9" defaultPivotStyle="PivotStyleLight16"/>
  <colors>
    <mruColors>
      <color rgb="FFB5EDF5"/>
      <color rgb="FFE38992"/>
      <color rgb="FF8B79F7"/>
      <color rgb="FF7EE1EE"/>
      <color rgb="FF5FC6EB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87887626203626E-2"/>
          <c:y val="7.9279582435239443E-2"/>
          <c:w val="0.85520694528568542"/>
          <c:h val="0.81225523188168536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E8-40FB-AF82-389155B100FD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E8-40FB-AF82-389155B100F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E8-40FB-AF82-389155B100FD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E8-40FB-AF82-389155B100FD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1E8-40FB-AF82-389155B100F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1E8-40FB-AF82-389155B100FD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1E8-40FB-AF82-389155B100FD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1E8-40FB-AF82-389155B100FD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1E8-40FB-AF82-389155B100FD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1E8-40FB-AF82-389155B100FD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1E8-40FB-AF82-389155B100FD}"/>
              </c:ext>
            </c:extLst>
          </c:dPt>
          <c:dLbls>
            <c:dLbl>
              <c:idx val="0"/>
              <c:layout>
                <c:manualLayout>
                  <c:x val="8.5792954494179424E-2"/>
                  <c:y val="-0.133317984769577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E8-40FB-AF82-389155B100FD}"/>
                </c:ext>
              </c:extLst>
            </c:dLbl>
            <c:dLbl>
              <c:idx val="1"/>
              <c:layout>
                <c:manualLayout>
                  <c:x val="7.9132943305618916E-2"/>
                  <c:y val="-3.0421818785169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E8-40FB-AF82-389155B100FD}"/>
                </c:ext>
              </c:extLst>
            </c:dLbl>
            <c:dLbl>
              <c:idx val="2"/>
              <c:layout>
                <c:manualLayout>
                  <c:x val="-6.5937760061143783E-2"/>
                  <c:y val="3.06382123530213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E8-40FB-AF82-389155B100FD}"/>
                </c:ext>
              </c:extLst>
            </c:dLbl>
            <c:dLbl>
              <c:idx val="3"/>
              <c:layout>
                <c:manualLayout>
                  <c:x val="-4.1994573215509742E-2"/>
                  <c:y val="-8.22809012977717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1E8-40FB-AF82-389155B100FD}"/>
                </c:ext>
              </c:extLst>
            </c:dLbl>
            <c:dLbl>
              <c:idx val="4"/>
              <c:layout>
                <c:manualLayout>
                  <c:x val="-2.4167916851658824E-2"/>
                  <c:y val="-1.75361431677373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1E8-40FB-AF82-389155B100FD}"/>
                </c:ext>
              </c:extLst>
            </c:dLbl>
            <c:dLbl>
              <c:idx val="5"/>
              <c:layout>
                <c:manualLayout>
                  <c:x val="-1.8394889657273532E-2"/>
                  <c:y val="-5.9564863308603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1E8-40FB-AF82-389155B100FD}"/>
                </c:ext>
              </c:extLst>
            </c:dLbl>
            <c:dLbl>
              <c:idx val="6"/>
              <c:layout>
                <c:manualLayout>
                  <c:x val="-3.8018603378835697E-2"/>
                  <c:y val="3.36447717277492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1E8-40FB-AF82-389155B100FD}"/>
                </c:ext>
              </c:extLst>
            </c:dLbl>
            <c:dLbl>
              <c:idx val="7"/>
              <c:layout>
                <c:manualLayout>
                  <c:x val="2.5431179297367011E-2"/>
                  <c:y val="1.2939919208956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1E8-40FB-AF82-389155B100FD}"/>
                </c:ext>
              </c:extLst>
            </c:dLbl>
            <c:dLbl>
              <c:idx val="8"/>
              <c:layout>
                <c:manualLayout>
                  <c:x val="0.11580375366617116"/>
                  <c:y val="7.4506641035546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1E8-40FB-AF82-389155B100FD}"/>
                </c:ext>
              </c:extLst>
            </c:dLbl>
            <c:dLbl>
              <c:idx val="9"/>
              <c:layout>
                <c:manualLayout>
                  <c:x val="9.2407373961883362E-3"/>
                  <c:y val="6.346991100614744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1E8-40FB-AF82-389155B100FD}"/>
                </c:ext>
              </c:extLst>
            </c:dLbl>
            <c:dLbl>
              <c:idx val="10"/>
              <c:layout>
                <c:manualLayout>
                  <c:x val="1.2006297795771481E-2"/>
                  <c:y val="2.85029729803170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E8-40FB-AF82-389155B100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трудовые_ресурсы!$E$27:$E$36</c:f>
              <c:numCache>
                <c:formatCode>0.0;[Red]0.0</c:formatCode>
                <c:ptCount val="10"/>
                <c:pt idx="0">
                  <c:v>13.432723439500037</c:v>
                </c:pt>
                <c:pt idx="1">
                  <c:v>4.4574956705067397</c:v>
                </c:pt>
                <c:pt idx="2">
                  <c:v>0.78307356373767034</c:v>
                </c:pt>
                <c:pt idx="3">
                  <c:v>18.703410887734357</c:v>
                </c:pt>
                <c:pt idx="4">
                  <c:v>8.3352157217077032</c:v>
                </c:pt>
                <c:pt idx="5">
                  <c:v>11.618101046607936</c:v>
                </c:pt>
                <c:pt idx="6">
                  <c:v>17.942925984489118</c:v>
                </c:pt>
                <c:pt idx="7">
                  <c:v>10.25525186356449</c:v>
                </c:pt>
                <c:pt idx="8">
                  <c:v>3.651833446276636</c:v>
                </c:pt>
                <c:pt idx="9">
                  <c:v>10.849988705669745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1E8-40FB-AF82-389155B100FD}"/>
            </c:ext>
          </c:extLst>
        </c:ser>
        <c:ser>
          <c:idx val="2"/>
          <c:order val="2"/>
          <c:explosion val="25"/>
          <c:cat>
            <c:strRef>
              <c:f>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трудовые_ресурсы!$D$27:$D$36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31E8-40FB-AF82-389155B100FD}"/>
            </c:ext>
          </c:extLst>
        </c:ser>
        <c:ser>
          <c:idx val="1"/>
          <c:order val="1"/>
          <c:explosion val="25"/>
          <c:cat>
            <c:strRef>
              <c:f>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трудовые_ресурсы!$C$27:$C$36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1E8-40FB-AF82-389155B100FD}"/>
            </c:ext>
          </c:extLst>
        </c:ser>
        <c:ser>
          <c:idx val="0"/>
          <c:order val="0"/>
          <c:explosion val="25"/>
          <c:cat>
            <c:strRef>
              <c:f>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трудовые_ресурсы!$B$27:$B$36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31E8-40FB-AF82-389155B1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занятость!$B$11</c:f>
              <c:strCache>
                <c:ptCount val="1"/>
                <c:pt idx="0">
                  <c:v>на 01.07.2019 </c:v>
                </c:pt>
              </c:strCache>
            </c:strRef>
          </c:tx>
          <c:spPr>
            <a:solidFill>
              <a:srgbClr val="7EE1EE"/>
            </a:solidFill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8-4BF2-A850-859C8232006A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8-4BF2-A850-859C8232006A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занятость!$A$12:$A$16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занятость!$B$12:$B$16</c:f>
              <c:numCache>
                <c:formatCode>0.0%</c:formatCode>
                <c:ptCount val="5"/>
                <c:pt idx="0">
                  <c:v>0.10429447852760736</c:v>
                </c:pt>
                <c:pt idx="1">
                  <c:v>0.20858895705521471</c:v>
                </c:pt>
                <c:pt idx="2">
                  <c:v>0.32515337423312884</c:v>
                </c:pt>
                <c:pt idx="3">
                  <c:v>0.3619631901840491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28-4BF2-A850-859C8232006A}"/>
            </c:ext>
          </c:extLst>
        </c:ser>
        <c:ser>
          <c:idx val="1"/>
          <c:order val="1"/>
          <c:tx>
            <c:strRef>
              <c:f>занятость!$C$11</c:f>
              <c:strCache>
                <c:ptCount val="1"/>
                <c:pt idx="0">
                  <c:v>на 01.07.2020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28-4BF2-A850-859C8232006A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28-4BF2-A850-859C8232006A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28-4BF2-A850-859C8232006A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занятость!$A$12:$A$16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занятость!$C$12:$C$16</c:f>
              <c:numCache>
                <c:formatCode>0.0%</c:formatCode>
                <c:ptCount val="5"/>
                <c:pt idx="0">
                  <c:v>0.1437125748502994</c:v>
                </c:pt>
                <c:pt idx="1">
                  <c:v>0.29640718562874252</c:v>
                </c:pt>
                <c:pt idx="2">
                  <c:v>0.3532934131736527</c:v>
                </c:pt>
                <c:pt idx="3">
                  <c:v>0.18562874251497005</c:v>
                </c:pt>
                <c:pt idx="4">
                  <c:v>2.0958083832335328E-2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A28-4BF2-A850-859C8232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113625344"/>
        <c:axId val="113655808"/>
        <c:axId val="0"/>
      </c:bar3DChart>
      <c:catAx>
        <c:axId val="11362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ctr" anchorCtr="0"/>
          <a:lstStyle/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3655808"/>
        <c:crosses val="autoZero"/>
        <c:auto val="1"/>
        <c:lblAlgn val="ctr"/>
        <c:lblOffset val="100"/>
        <c:noMultiLvlLbl val="0"/>
      </c:catAx>
      <c:valAx>
        <c:axId val="113655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62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 уровня безработицы по муниципальному району</a:t>
            </a:r>
          </a:p>
        </c:rich>
      </c:tx>
      <c:layout>
        <c:manualLayout>
          <c:xMode val="edge"/>
          <c:yMode val="edge"/>
          <c:x val="0.17585412785715149"/>
          <c:y val="2.88530515963985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570847901570349E-2"/>
          <c:y val="0.12185654008438819"/>
          <c:w val="0.88840323907734287"/>
          <c:h val="0.75475403815229025"/>
        </c:manualLayout>
      </c:layout>
      <c:lineChart>
        <c:grouping val="standard"/>
        <c:varyColors val="0"/>
        <c:ser>
          <c:idx val="0"/>
          <c:order val="0"/>
          <c:tx>
            <c:strRef>
              <c:f>занятость!$A$43</c:f>
              <c:strCache>
                <c:ptCount val="1"/>
                <c:pt idx="0">
                  <c:v>2019 год</c:v>
                </c:pt>
              </c:strCache>
            </c:strRef>
          </c:tx>
          <c:marker>
            <c:symbol val="circle"/>
            <c:size val="9"/>
          </c:marker>
          <c:dLbls>
            <c:dLbl>
              <c:idx val="0"/>
              <c:layout>
                <c:manualLayout>
                  <c:x val="-4.1516960847821111E-2"/>
                  <c:y val="-7.392405063291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4F-4298-A0CC-60BB33E66F2F}"/>
                </c:ext>
              </c:extLst>
            </c:dLbl>
            <c:dLbl>
              <c:idx val="4"/>
              <c:layout>
                <c:manualLayout>
                  <c:x val="-5.5888216525913019E-2"/>
                  <c:y val="5.097046413502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F-4298-A0CC-60BB33E66F2F}"/>
                </c:ext>
              </c:extLst>
            </c:dLbl>
            <c:dLbl>
              <c:idx val="5"/>
              <c:layout>
                <c:manualLayout>
                  <c:x val="-3.9920154661366447E-2"/>
                  <c:y val="5.434599156118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F-4298-A0CC-60BB33E66F2F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F-4298-A0CC-60BB33E66F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занятость!$B$41:$N$42</c:f>
              <c:strCache>
                <c:ptCount val="13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  <c:pt idx="7">
                  <c:v>01.08</c:v>
                </c:pt>
                <c:pt idx="8">
                  <c:v>01.09</c:v>
                </c:pt>
                <c:pt idx="9">
                  <c:v>01.10</c:v>
                </c:pt>
                <c:pt idx="10">
                  <c:v>01.11</c:v>
                </c:pt>
                <c:pt idx="11">
                  <c:v>01.12</c:v>
                </c:pt>
                <c:pt idx="12">
                  <c:v>01.01</c:v>
                </c:pt>
              </c:strCache>
            </c:strRef>
          </c:cat>
          <c:val>
            <c:numRef>
              <c:f>занятость!$B$43:$N$43</c:f>
              <c:numCache>
                <c:formatCode>0.0%</c:formatCode>
                <c:ptCount val="13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1.0999999999999999E-2</c:v>
                </c:pt>
                <c:pt idx="4">
                  <c:v>1.2E-2</c:v>
                </c:pt>
                <c:pt idx="5">
                  <c:v>1.0999999999999999E-2</c:v>
                </c:pt>
                <c:pt idx="6">
                  <c:v>8.9999999999999993E-3</c:v>
                </c:pt>
                <c:pt idx="7">
                  <c:v>8.0000000000000002E-3</c:v>
                </c:pt>
                <c:pt idx="8">
                  <c:v>7.0000000000000001E-3</c:v>
                </c:pt>
                <c:pt idx="9">
                  <c:v>6.0000000000000001E-3</c:v>
                </c:pt>
                <c:pt idx="10">
                  <c:v>6.0000000000000001E-3</c:v>
                </c:pt>
                <c:pt idx="11">
                  <c:v>8.0000000000000002E-3</c:v>
                </c:pt>
                <c:pt idx="12">
                  <c:v>8.9999999999999993E-3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4F-4298-A0CC-60BB33E66F2F}"/>
            </c:ext>
          </c:extLst>
        </c:ser>
        <c:ser>
          <c:idx val="1"/>
          <c:order val="1"/>
          <c:tx>
            <c:strRef>
              <c:f>занятость!$A$44</c:f>
              <c:strCache>
                <c:ptCount val="1"/>
                <c:pt idx="0">
                  <c:v>2020 год</c:v>
                </c:pt>
              </c:strCache>
            </c:strRef>
          </c:tx>
          <c:marker>
            <c:symbol val="square"/>
            <c:size val="9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занятость!$B$41:$N$42</c:f>
              <c:strCache>
                <c:ptCount val="13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  <c:pt idx="7">
                  <c:v>01.08</c:v>
                </c:pt>
                <c:pt idx="8">
                  <c:v>01.09</c:v>
                </c:pt>
                <c:pt idx="9">
                  <c:v>01.10</c:v>
                </c:pt>
                <c:pt idx="10">
                  <c:v>01.11</c:v>
                </c:pt>
                <c:pt idx="11">
                  <c:v>01.12</c:v>
                </c:pt>
                <c:pt idx="12">
                  <c:v>01.01</c:v>
                </c:pt>
              </c:strCache>
            </c:strRef>
          </c:cat>
          <c:val>
            <c:numRef>
              <c:f>занятость!$B$44:$N$44</c:f>
              <c:numCache>
                <c:formatCode>0.0%</c:formatCode>
                <c:ptCount val="13"/>
                <c:pt idx="0">
                  <c:v>8.0000000000000002E-3</c:v>
                </c:pt>
                <c:pt idx="1">
                  <c:v>8.0000000000000002E-3</c:v>
                </c:pt>
                <c:pt idx="2">
                  <c:v>8.9999999999999993E-3</c:v>
                </c:pt>
                <c:pt idx="3">
                  <c:v>8.9999999999999993E-3</c:v>
                </c:pt>
                <c:pt idx="6">
                  <c:v>1.7999999999999999E-2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4F-4298-A0CC-60BB33E66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0224"/>
        <c:axId val="113702016"/>
      </c:lineChart>
      <c:catAx>
        <c:axId val="11370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3702016"/>
        <c:crosses val="autoZero"/>
        <c:auto val="1"/>
        <c:lblAlgn val="ctr"/>
        <c:lblOffset val="100"/>
        <c:noMultiLvlLbl val="0"/>
      </c:catAx>
      <c:valAx>
        <c:axId val="113702016"/>
        <c:scaling>
          <c:orientation val="minMax"/>
          <c:max val="1.4000000000000002E-2"/>
          <c:min val="4.000000000000001E-3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3700224"/>
        <c:crosses val="autoZero"/>
        <c:crossBetween val="between"/>
        <c:majorUnit val="2.0000000000000005E-3"/>
        <c:minorUnit val="4.0000000000000013E-4"/>
      </c:valAx>
    </c:plotArea>
    <c:legend>
      <c:legendPos val="r"/>
      <c:layout>
        <c:manualLayout>
          <c:xMode val="edge"/>
          <c:yMode val="edge"/>
          <c:x val="0.83389531690693364"/>
          <c:y val="0.15931612345925114"/>
          <c:w val="0.11717363796204279"/>
          <c:h val="0.1283556892071908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9891745362"/>
          <c:y val="0.11668059717720289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5FC6EB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5FC6EB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1.2790890083291854E-2"/>
                  <c:y val="6.18777943690272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8.9617140233702705E-4"/>
                  <c:y val="2.8632703402442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-8.4281522583532609E-2"/>
                  <c:y val="0.2092656242567562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бюджет!$A$3:$D$3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РФ</c:v>
                </c:pt>
                <c:pt idx="3">
                  <c:v>прочие </c:v>
                </c:pt>
              </c:strCache>
            </c:strRef>
          </c:cat>
          <c:val>
            <c:numRef>
              <c:f>бюджет!$A$4:$D$4</c:f>
              <c:numCache>
                <c:formatCode>0.00</c:formatCode>
                <c:ptCount val="4"/>
                <c:pt idx="0">
                  <c:v>21.931148290057877</c:v>
                </c:pt>
                <c:pt idx="1">
                  <c:v>5.499667484978616</c:v>
                </c:pt>
                <c:pt idx="2">
                  <c:v>72.569999999999993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8B79F7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7.1768936534791043E-3"/>
                  <c:y val="-7.19514166301059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D-4C22-B271-0B0BA72E5E82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бюджет!$A$21:$G$21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</c:v>
                </c:pt>
                <c:pt idx="3">
                  <c:v>общегосударственные вопросы</c:v>
                </c:pt>
                <c:pt idx="4">
                  <c:v>культура и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бюджет!$A$22:$G$22</c:f>
              <c:numCache>
                <c:formatCode>#,##0.0</c:formatCode>
                <c:ptCount val="7"/>
                <c:pt idx="0" formatCode="0.0">
                  <c:v>7.1125573050887532</c:v>
                </c:pt>
                <c:pt idx="1">
                  <c:v>45.669727583432426</c:v>
                </c:pt>
                <c:pt idx="2" formatCode="0.0">
                  <c:v>18.66242478418247</c:v>
                </c:pt>
                <c:pt idx="3" formatCode="0.0">
                  <c:v>14.529945401784788</c:v>
                </c:pt>
                <c:pt idx="4" formatCode="0.0">
                  <c:v>7.7196876380277972</c:v>
                </c:pt>
                <c:pt idx="5" formatCode="0.0">
                  <c:v>3.9513101211046835</c:v>
                </c:pt>
                <c:pt idx="6" formatCode="0.0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113039616"/>
        <c:axId val="113045504"/>
        <c:axId val="0"/>
      </c:bar3DChart>
      <c:catAx>
        <c:axId val="113039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3045504"/>
        <c:crosses val="autoZero"/>
        <c:auto val="1"/>
        <c:lblAlgn val="ctr"/>
        <c:lblOffset val="100"/>
        <c:noMultiLvlLbl val="0"/>
      </c:catAx>
      <c:valAx>
        <c:axId val="1130455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1303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4044540450142846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BD-4D23-A15C-177BD9153F1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BD-4D23-A15C-177BD9153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01.07.2019 </c:v>
                </c:pt>
                <c:pt idx="1">
                  <c:v>на 01.07.2020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0.50306748466257667</c:v>
                </c:pt>
                <c:pt idx="1">
                  <c:v>0.52095808383233533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BD-4D23-A15C-177BD9153F1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7EE1E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BD-4D23-A15C-177BD9153F1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BD-4D23-A15C-177BD9153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01.07.2019 </c:v>
                </c:pt>
                <c:pt idx="1">
                  <c:v>на 01.07.2020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0.49693251533742333</c:v>
                </c:pt>
                <c:pt idx="1">
                  <c:v>0.47904191616766467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BD-4D23-A15C-177BD9153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08635264"/>
        <c:axId val="108636800"/>
        <c:axId val="0"/>
      </c:bar3DChart>
      <c:catAx>
        <c:axId val="10863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8636800"/>
        <c:crosses val="autoZero"/>
        <c:auto val="1"/>
        <c:lblAlgn val="ctr"/>
        <c:lblOffset val="100"/>
        <c:noMultiLvlLbl val="0"/>
      </c:catAx>
      <c:valAx>
        <c:axId val="108636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86352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424669265047895E-2"/>
          <c:y val="6.2370765886023902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занятость!$A$8</c:f>
              <c:strCache>
                <c:ptCount val="1"/>
                <c:pt idx="0">
                  <c:v>16-29 лет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96-4B4D-835D-9ECD3122B686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96-4B4D-835D-9ECD3122B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занятость!$B$7:$C$7</c:f>
              <c:strCache>
                <c:ptCount val="2"/>
                <c:pt idx="0">
                  <c:v>на 01.07.2019 </c:v>
                </c:pt>
                <c:pt idx="1">
                  <c:v>на 01.07.2020</c:v>
                </c:pt>
              </c:strCache>
            </c:strRef>
          </c:cat>
          <c:val>
            <c:numRef>
              <c:f>занятость!$B$8:$C$8</c:f>
              <c:numCache>
                <c:formatCode>0.0%</c:formatCode>
                <c:ptCount val="2"/>
                <c:pt idx="0">
                  <c:v>0.25766871165644173</c:v>
                </c:pt>
                <c:pt idx="1">
                  <c:v>0.3473053892215569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96-4B4D-835D-9ECD3122B686}"/>
            </c:ext>
          </c:extLst>
        </c:ser>
        <c:ser>
          <c:idx val="1"/>
          <c:order val="1"/>
          <c:tx>
            <c:strRef>
              <c:f>занятость!$A$9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7EE1E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96-4B4D-835D-9ECD3122B686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96-4B4D-835D-9ECD3122B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занятость!$B$7:$C$7</c:f>
              <c:strCache>
                <c:ptCount val="2"/>
                <c:pt idx="0">
                  <c:v>на 01.07.2019 </c:v>
                </c:pt>
                <c:pt idx="1">
                  <c:v>на 01.07.2020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0.74233128834355833</c:v>
                </c:pt>
                <c:pt idx="1">
                  <c:v>0.65269461077844315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96-4B4D-835D-9ECD3122B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09812352"/>
        <c:axId val="109822336"/>
        <c:axId val="0"/>
      </c:bar3DChart>
      <c:catAx>
        <c:axId val="10981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9822336"/>
        <c:crosses val="autoZero"/>
        <c:auto val="0"/>
        <c:lblAlgn val="ctr"/>
        <c:lblOffset val="100"/>
        <c:noMultiLvlLbl val="0"/>
      </c:catAx>
      <c:valAx>
        <c:axId val="109822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8123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cap="sq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08062318102E-2"/>
          <c:y val="7.61400498014671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занятость!$B$11</c:f>
              <c:strCache>
                <c:ptCount val="1"/>
                <c:pt idx="0">
                  <c:v>на 01.07.2019 </c:v>
                </c:pt>
              </c:strCache>
            </c:strRef>
          </c:tx>
          <c:spPr>
            <a:solidFill>
              <a:srgbClr val="7EE1EE"/>
            </a:solidFill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A4-4980-8DA4-289C5FF99B63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A4-4980-8DA4-289C5FF99B63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занятость!$A$12:$A$16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занятость!$B$12:$B$16</c:f>
              <c:numCache>
                <c:formatCode>0.0%</c:formatCode>
                <c:ptCount val="5"/>
                <c:pt idx="0">
                  <c:v>0.10429447852760736</c:v>
                </c:pt>
                <c:pt idx="1">
                  <c:v>0.20858895705521471</c:v>
                </c:pt>
                <c:pt idx="2">
                  <c:v>0.32515337423312884</c:v>
                </c:pt>
                <c:pt idx="3">
                  <c:v>0.3619631901840491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A4-4980-8DA4-289C5FF99B63}"/>
            </c:ext>
          </c:extLst>
        </c:ser>
        <c:ser>
          <c:idx val="1"/>
          <c:order val="1"/>
          <c:tx>
            <c:strRef>
              <c:f>занятость!$C$11</c:f>
              <c:strCache>
                <c:ptCount val="1"/>
                <c:pt idx="0">
                  <c:v>на 01.07.2020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A4-4980-8DA4-289C5FF99B63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A4-4980-8DA4-289C5FF99B63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A4-4980-8DA4-289C5FF99B63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занятость!$A$12:$A$16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занятость!$C$12:$C$16</c:f>
              <c:numCache>
                <c:formatCode>0.0%</c:formatCode>
                <c:ptCount val="5"/>
                <c:pt idx="0">
                  <c:v>0.1437125748502994</c:v>
                </c:pt>
                <c:pt idx="1">
                  <c:v>0.29640718562874252</c:v>
                </c:pt>
                <c:pt idx="2">
                  <c:v>0.3532934131736527</c:v>
                </c:pt>
                <c:pt idx="3">
                  <c:v>0.18562874251497005</c:v>
                </c:pt>
                <c:pt idx="4">
                  <c:v>2.0958083832335328E-2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A4-4980-8DA4-289C5FF9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112872064"/>
        <c:axId val="112894336"/>
        <c:axId val="0"/>
      </c:bar3DChart>
      <c:catAx>
        <c:axId val="11287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ctr" anchorCtr="0"/>
          <a:lstStyle/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2894336"/>
        <c:crosses val="autoZero"/>
        <c:auto val="1"/>
        <c:lblAlgn val="ctr"/>
        <c:lblOffset val="100"/>
        <c:noMultiLvlLbl val="0"/>
      </c:catAx>
      <c:valAx>
        <c:axId val="112894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87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00557640265377"/>
          <c:y val="1.1943905413003442E-2"/>
          <c:w val="0.65480607888794518"/>
          <c:h val="0.98805609458699661"/>
        </c:manualLayout>
      </c:layout>
      <c:bar3D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3A-458B-9133-D6A31FE08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3A-458B-9133-D6A31FE088D5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3A-458B-9133-D6A31FE088D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3A-458B-9133-D6A31FE088D5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73A-458B-9133-D6A31FE088D5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73A-458B-9133-D6A31FE088D5}"/>
              </c:ext>
            </c:extLst>
          </c:dPt>
          <c:dPt>
            <c:idx val="6"/>
            <c:invertIfNegative val="0"/>
            <c:bubble3D val="0"/>
            <c:spPr>
              <a:solidFill>
                <a:srgbClr val="8B79F7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73A-458B-9133-D6A31FE088D5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3A-458B-9133-D6A31FE088D5}"/>
                </c:ext>
              </c:extLst>
            </c:dLbl>
            <c:dLbl>
              <c:idx val="1"/>
              <c:layout>
                <c:manualLayout>
                  <c:x val="7.1768936534791043E-3"/>
                  <c:y val="-7.19514166301059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3A-458B-9133-D6A31FE088D5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3A-458B-9133-D6A31FE088D5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3A-458B-9133-D6A31FE088D5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3A-458B-9133-D6A31FE088D5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73A-458B-9133-D6A31FE088D5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73A-458B-9133-D6A31FE088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бюджет!$A$21:$G$21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</c:v>
                </c:pt>
                <c:pt idx="3">
                  <c:v>общегосударственные вопросы</c:v>
                </c:pt>
                <c:pt idx="4">
                  <c:v>культура и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бюджет!$A$22:$G$22</c:f>
              <c:numCache>
                <c:formatCode>#,##0.0</c:formatCode>
                <c:ptCount val="7"/>
                <c:pt idx="0" formatCode="0.0">
                  <c:v>7.1125573050887532</c:v>
                </c:pt>
                <c:pt idx="1">
                  <c:v>45.669727583432426</c:v>
                </c:pt>
                <c:pt idx="2" formatCode="0.0">
                  <c:v>18.66242478418247</c:v>
                </c:pt>
                <c:pt idx="3" formatCode="0.0">
                  <c:v>14.529945401784788</c:v>
                </c:pt>
                <c:pt idx="4" formatCode="0.0">
                  <c:v>7.7196876380277972</c:v>
                </c:pt>
                <c:pt idx="5" formatCode="0.0">
                  <c:v>3.9513101211046835</c:v>
                </c:pt>
                <c:pt idx="6" formatCode="0.0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73A-458B-9133-D6A31FE08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112807296"/>
        <c:axId val="112809088"/>
        <c:axId val="0"/>
      </c:bar3DChart>
      <c:catAx>
        <c:axId val="112807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2809088"/>
        <c:crosses val="autoZero"/>
        <c:auto val="1"/>
        <c:lblAlgn val="r"/>
        <c:lblOffset val="100"/>
        <c:noMultiLvlLbl val="0"/>
      </c:catAx>
      <c:valAx>
        <c:axId val="11280908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1280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965506744029383"/>
          <c:y val="0.2104640597313312"/>
          <c:w val="0.71524017728849609"/>
          <c:h val="0.6511323315231201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32-4D17-AC23-ADEDA18C987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32-4D17-AC23-ADEDA18C987E}"/>
              </c:ext>
            </c:extLst>
          </c:dPt>
          <c:dPt>
            <c:idx val="2"/>
            <c:bubble3D val="0"/>
            <c:spPr>
              <a:solidFill>
                <a:srgbClr val="5FC6EB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932-4D17-AC23-ADEDA18C987E}"/>
              </c:ext>
            </c:extLst>
          </c:dPt>
          <c:dPt>
            <c:idx val="3"/>
            <c:bubble3D val="0"/>
            <c:spPr>
              <a:solidFill>
                <a:srgbClr val="5FC6EB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932-4D17-AC23-ADEDA18C987E}"/>
              </c:ext>
            </c:extLst>
          </c:dPt>
          <c:dLbls>
            <c:dLbl>
              <c:idx val="0"/>
              <c:layout>
                <c:manualLayout>
                  <c:x val="2.2626936282140089E-2"/>
                  <c:y val="-0.31545323973795714"/>
                </c:manualLayout>
              </c:layout>
              <c:tx>
                <c:rich>
                  <a:bodyPr/>
                  <a:lstStyle/>
                  <a:p>
                    <a:r>
                      <a:rPr lang="ru-RU" sz="1000"/>
                      <a:t>налоговые </a:t>
                    </a:r>
                  </a:p>
                  <a:p>
                    <a:r>
                      <a:rPr lang="ru-RU" sz="1000"/>
                      <a:t>доходы</a:t>
                    </a:r>
                    <a:r>
                      <a:rPr lang="ru-RU" sz="1000" baseline="0"/>
                      <a:t> </a:t>
                    </a:r>
                  </a:p>
                  <a:p>
                    <a:r>
                      <a:rPr lang="ru-RU" sz="1000" b="1" baseline="0"/>
                      <a:t>21,93</a:t>
                    </a:r>
                    <a:endParaRPr lang="ru-RU" b="1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5244324573922549"/>
                  <c:y val="-5.754887122647067E-2"/>
                </c:manualLayout>
              </c:layout>
              <c:tx>
                <c:rich>
                  <a:bodyPr/>
                  <a:lstStyle/>
                  <a:p>
                    <a:r>
                      <a:rPr lang="ru-RU" sz="1000"/>
                      <a:t>неналоговые доходы </a:t>
                    </a:r>
                  </a:p>
                  <a:p>
                    <a:r>
                      <a:rPr lang="ru-RU" sz="1000" b="1"/>
                      <a:t>5,50</a:t>
                    </a:r>
                    <a:endParaRPr lang="ru-RU" b="1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261483360981419"/>
                      <c:h val="0.237208089266707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932-4D17-AC23-ADEDA18C987E}"/>
                </c:ext>
              </c:extLst>
            </c:dLbl>
            <c:dLbl>
              <c:idx val="2"/>
              <c:layout>
                <c:manualLayout>
                  <c:x val="-0.11503068278396913"/>
                  <c:y val="0.40923641761045809"/>
                </c:manualLayout>
              </c:layout>
              <c:tx>
                <c:rich>
                  <a:bodyPr/>
                  <a:lstStyle/>
                  <a:p>
                    <a:r>
                      <a:rPr lang="ru-RU" sz="1000"/>
                      <a:t>дотации, </a:t>
                    </a:r>
                  </a:p>
                  <a:p>
                    <a:r>
                      <a:rPr lang="ru-RU" sz="1000"/>
                      <a:t>субсидии,</a:t>
                    </a:r>
                  </a:p>
                  <a:p>
                    <a:r>
                      <a:rPr lang="ru-RU" sz="1000"/>
                      <a:t>субвенции бюджетам бюджетной</a:t>
                    </a:r>
                  </a:p>
                  <a:p>
                    <a:r>
                      <a:rPr lang="ru-RU" sz="1000"/>
                      <a:t>системы РФ</a:t>
                    </a:r>
                  </a:p>
                  <a:p>
                    <a:r>
                      <a:rPr lang="ru-RU" sz="1000" b="1"/>
                      <a:t>72,57 </a:t>
                    </a:r>
                    <a:endParaRPr lang="ru-RU" b="1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68343904891432"/>
                      <c:h val="0.526039311803442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932-4D17-AC23-ADEDA18C987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dk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бюджет!$A$3:$D$3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РФ</c:v>
                </c:pt>
                <c:pt idx="3">
                  <c:v>прочие </c:v>
                </c:pt>
              </c:strCache>
            </c:strRef>
          </c:cat>
          <c:val>
            <c:numRef>
              <c:f>бюджет!$A$4:$D$4</c:f>
              <c:numCache>
                <c:formatCode>0.00</c:formatCode>
                <c:ptCount val="4"/>
                <c:pt idx="0">
                  <c:v>21.931148290057877</c:v>
                </c:pt>
                <c:pt idx="1">
                  <c:v>5.499667484978616</c:v>
                </c:pt>
                <c:pt idx="2">
                  <c:v>72.569999999999993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932-4D17-AC23-ADEDA18C9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miter lim="800000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89752367910531E-2"/>
          <c:y val="7.5822460070355563E-2"/>
          <c:w val="0.85520694528568542"/>
          <c:h val="0.81225523188168536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5.3014416676176346E-2"/>
                  <c:y val="-0.1591861912109676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0.15340773707634373"/>
                  <c:y val="-5.43308834661815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1.3301279369064374E-2"/>
                  <c:y val="1.86641229258562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7.0198688931999445E-2"/>
                  <c:y val="-2.9640803820004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2.7545554536393995E-2"/>
                  <c:y val="-3.71413127374976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-1.7397881996974281E-2"/>
                  <c:y val="7.38748049322032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-4.6716221743083895E-2"/>
                  <c:y val="2.4293169073279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3.6379727896331801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0.13047353138828671"/>
                  <c:y val="4.6443404251090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2.040082670825567E-2"/>
                  <c:y val="-7.41907842215900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2.3600542685787464E-2"/>
                  <c:y val="-1.7989487719155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трудовые_ресурсы!$E$27:$E$36</c:f>
              <c:numCache>
                <c:formatCode>0.0;[Red]0.0</c:formatCode>
                <c:ptCount val="10"/>
                <c:pt idx="0">
                  <c:v>13.432723439500037</c:v>
                </c:pt>
                <c:pt idx="1">
                  <c:v>4.4574956705067397</c:v>
                </c:pt>
                <c:pt idx="2">
                  <c:v>0.78307356373767034</c:v>
                </c:pt>
                <c:pt idx="3">
                  <c:v>18.703410887734357</c:v>
                </c:pt>
                <c:pt idx="4">
                  <c:v>8.3352157217077032</c:v>
                </c:pt>
                <c:pt idx="5">
                  <c:v>11.618101046607936</c:v>
                </c:pt>
                <c:pt idx="6">
                  <c:v>17.942925984489118</c:v>
                </c:pt>
                <c:pt idx="7">
                  <c:v>10.25525186356449</c:v>
                </c:pt>
                <c:pt idx="8">
                  <c:v>3.651833446276636</c:v>
                </c:pt>
                <c:pt idx="9">
                  <c:v>10.849988705669745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трудовые_ресурсы!$D$27:$D$36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трудовые_ресурсы!$C$27:$C$36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трудовые_ресурсы!$B$27:$B$36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занятость!$A$8</c:f>
              <c:strCache>
                <c:ptCount val="1"/>
                <c:pt idx="0">
                  <c:v>16-29 лет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занятость!$B$7:$C$7</c:f>
              <c:strCache>
                <c:ptCount val="2"/>
                <c:pt idx="0">
                  <c:v>на 01.07.2019 </c:v>
                </c:pt>
                <c:pt idx="1">
                  <c:v>на 01.07.2020</c:v>
                </c:pt>
              </c:strCache>
            </c:strRef>
          </c:cat>
          <c:val>
            <c:numRef>
              <c:f>занятость!$B$8:$C$8</c:f>
              <c:numCache>
                <c:formatCode>0.0%</c:formatCode>
                <c:ptCount val="2"/>
                <c:pt idx="0">
                  <c:v>0.25766871165644173</c:v>
                </c:pt>
                <c:pt idx="1">
                  <c:v>0.3473053892215569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занятость!$A$9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7EE1E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занятость!$B$7:$C$7</c:f>
              <c:strCache>
                <c:ptCount val="2"/>
                <c:pt idx="0">
                  <c:v>на 01.07.2019 </c:v>
                </c:pt>
                <c:pt idx="1">
                  <c:v>на 01.07.2020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0.74233128834355833</c:v>
                </c:pt>
                <c:pt idx="1">
                  <c:v>0.65269461077844315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13276032"/>
        <c:axId val="113277568"/>
        <c:axId val="0"/>
      </c:bar3DChart>
      <c:catAx>
        <c:axId val="1132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3277568"/>
        <c:crosses val="autoZero"/>
        <c:auto val="0"/>
        <c:lblAlgn val="ctr"/>
        <c:lblOffset val="100"/>
        <c:noMultiLvlLbl val="0"/>
      </c:catAx>
      <c:valAx>
        <c:axId val="11327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2760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cap="sq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01.07.2019 </c:v>
                </c:pt>
                <c:pt idx="1">
                  <c:v>на 01.07.2020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0.50306748466257667</c:v>
                </c:pt>
                <c:pt idx="1">
                  <c:v>0.52095808383233533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7EE1E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01.07.2019 </c:v>
                </c:pt>
                <c:pt idx="1">
                  <c:v>на 01.07.2020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0.49693251533742333</c:v>
                </c:pt>
                <c:pt idx="1">
                  <c:v>0.47904191616766467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13584768"/>
        <c:axId val="113594752"/>
        <c:axId val="0"/>
      </c:bar3DChart>
      <c:catAx>
        <c:axId val="11358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3594752"/>
        <c:crosses val="autoZero"/>
        <c:auto val="1"/>
        <c:lblAlgn val="ctr"/>
        <c:lblOffset val="100"/>
        <c:noMultiLvlLbl val="0"/>
      </c:catAx>
      <c:valAx>
        <c:axId val="113594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3584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137286</xdr:colOff>
      <xdr:row>189</xdr:row>
      <xdr:rowOff>76306</xdr:rowOff>
    </xdr:from>
    <xdr:to>
      <xdr:col>11</xdr:col>
      <xdr:colOff>440532</xdr:colOff>
      <xdr:row>201</xdr:row>
      <xdr:rowOff>178594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295275</xdr:colOff>
          <xdr:row>2</xdr:row>
          <xdr:rowOff>9525</xdr:rowOff>
        </xdr:from>
        <xdr:to>
          <xdr:col>6</xdr:col>
          <xdr:colOff>714375</xdr:colOff>
          <xdr:row>14</xdr:row>
          <xdr:rowOff>85725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459582</xdr:colOff>
      <xdr:row>214</xdr:row>
      <xdr:rowOff>104775</xdr:rowOff>
    </xdr:from>
    <xdr:to>
      <xdr:col>4</xdr:col>
      <xdr:colOff>507207</xdr:colOff>
      <xdr:row>220</xdr:row>
      <xdr:rowOff>178594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419101</xdr:colOff>
      <xdr:row>214</xdr:row>
      <xdr:rowOff>130971</xdr:rowOff>
    </xdr:from>
    <xdr:to>
      <xdr:col>11</xdr:col>
      <xdr:colOff>1000127</xdr:colOff>
      <xdr:row>220</xdr:row>
      <xdr:rowOff>207171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552450</xdr:colOff>
      <xdr:row>222</xdr:row>
      <xdr:rowOff>11906</xdr:rowOff>
    </xdr:from>
    <xdr:to>
      <xdr:col>11</xdr:col>
      <xdr:colOff>123825</xdr:colOff>
      <xdr:row>230</xdr:row>
      <xdr:rowOff>126206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874</xdr:row>
      <xdr:rowOff>121710</xdr:rowOff>
    </xdr:from>
    <xdr:to>
      <xdr:col>12</xdr:col>
      <xdr:colOff>0</xdr:colOff>
      <xdr:row>883</xdr:row>
      <xdr:rowOff>169334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874</xdr:row>
      <xdr:rowOff>121711</xdr:rowOff>
    </xdr:from>
    <xdr:to>
      <xdr:col>5</xdr:col>
      <xdr:colOff>0</xdr:colOff>
      <xdr:row>883</xdr:row>
      <xdr:rowOff>169335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128586</xdr:rowOff>
    </xdr:from>
    <xdr:to>
      <xdr:col>24</xdr:col>
      <xdr:colOff>333375</xdr:colOff>
      <xdr:row>13</xdr:row>
      <xdr:rowOff>314325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57151</xdr:colOff>
      <xdr:row>1</xdr:row>
      <xdr:rowOff>47627</xdr:rowOff>
    </xdr:from>
    <xdr:to>
      <xdr:col>24</xdr:col>
      <xdr:colOff>400051</xdr:colOff>
      <xdr:row>10</xdr:row>
      <xdr:rowOff>95250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</xdr:row>
      <xdr:rowOff>52389</xdr:rowOff>
    </xdr:from>
    <xdr:to>
      <xdr:col>15</xdr:col>
      <xdr:colOff>561975</xdr:colOff>
      <xdr:row>10</xdr:row>
      <xdr:rowOff>104775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10</xdr:row>
      <xdr:rowOff>157163</xdr:rowOff>
    </xdr:from>
    <xdr:to>
      <xdr:col>23</xdr:col>
      <xdr:colOff>581025</xdr:colOff>
      <xdr:row>18</xdr:row>
      <xdr:rowOff>104775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495299</xdr:colOff>
      <xdr:row>19</xdr:row>
      <xdr:rowOff>76200</xdr:rowOff>
    </xdr:from>
    <xdr:to>
      <xdr:col>22</xdr:col>
      <xdr:colOff>523875</xdr:colOff>
      <xdr:row>35</xdr:row>
      <xdr:rowOff>38101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133353</xdr:colOff>
      <xdr:row>1</xdr:row>
      <xdr:rowOff>33337</xdr:rowOff>
    </xdr:from>
    <xdr:to>
      <xdr:col>19</xdr:col>
      <xdr:colOff>190500</xdr:colOff>
      <xdr:row>7</xdr:row>
      <xdr:rowOff>73762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204107</xdr:colOff>
      <xdr:row>8</xdr:row>
      <xdr:rowOff>152399</xdr:rowOff>
    </xdr:from>
    <xdr:to>
      <xdr:col>19</xdr:col>
      <xdr:colOff>190500</xdr:colOff>
      <xdr:row>23</xdr:row>
      <xdr:rowOff>95249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937"/>
  <sheetViews>
    <sheetView tabSelected="1" view="pageBreakPreview" zoomScaleNormal="100" zoomScaleSheetLayoutView="100" workbookViewId="0">
      <selection activeCell="P3" sqref="P3"/>
    </sheetView>
  </sheetViews>
  <sheetFormatPr defaultColWidth="9.140625" defaultRowHeight="12.75" x14ac:dyDescent="0.2"/>
  <cols>
    <col min="1" max="1" width="9.28515625" style="1" customWidth="1"/>
    <col min="2" max="2" width="42.7109375" style="2" customWidth="1"/>
    <col min="3" max="3" width="13.28515625" style="3" customWidth="1"/>
    <col min="4" max="4" width="10.85546875" style="4" customWidth="1"/>
    <col min="5" max="5" width="13.7109375" style="4" customWidth="1"/>
    <col min="6" max="6" width="9.7109375" style="5" customWidth="1"/>
    <col min="7" max="7" width="12.85546875" style="1" customWidth="1"/>
    <col min="8" max="8" width="12.42578125" style="1" customWidth="1"/>
    <col min="9" max="9" width="10.85546875" style="1" customWidth="1"/>
    <col min="10" max="10" width="11.7109375" style="1" customWidth="1"/>
    <col min="11" max="11" width="10.7109375" style="1" customWidth="1"/>
    <col min="12" max="12" width="21.85546875" style="1" customWidth="1"/>
    <col min="13" max="13" width="22.42578125" style="1" hidden="1" customWidth="1"/>
    <col min="14" max="14" width="9.140625" style="1" hidden="1" customWidth="1"/>
    <col min="15" max="16" width="9.140625" style="1"/>
    <col min="17" max="17" width="13.28515625" style="1" customWidth="1"/>
    <col min="18" max="16384" width="9.140625" style="1"/>
  </cols>
  <sheetData>
    <row r="1" spans="1:12" ht="25.15" customHeight="1" x14ac:dyDescent="0.25">
      <c r="I1" s="585"/>
      <c r="J1" s="585"/>
      <c r="K1" s="585"/>
      <c r="L1" s="585"/>
    </row>
    <row r="2" spans="1:12" ht="25.5" customHeight="1" x14ac:dyDescent="0.2">
      <c r="A2" s="586" t="s">
        <v>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</row>
    <row r="3" spans="1:12" ht="18.75" x14ac:dyDescent="0.2">
      <c r="A3" s="586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</row>
    <row r="4" spans="1:12" ht="15.75" x14ac:dyDescent="0.25">
      <c r="A4" s="27"/>
    </row>
    <row r="33" spans="1:12" ht="12.75" customHeight="1" x14ac:dyDescent="0.3">
      <c r="B33" s="28"/>
    </row>
    <row r="38" spans="1:12" ht="3" customHeight="1" x14ac:dyDescent="0.2"/>
    <row r="39" spans="1:12" hidden="1" x14ac:dyDescent="0.2"/>
    <row r="40" spans="1:12" ht="117.75" customHeight="1" x14ac:dyDescent="0.2">
      <c r="A40" s="568" t="s">
        <v>568</v>
      </c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568"/>
    </row>
    <row r="41" spans="1:12" ht="12" customHeight="1" x14ac:dyDescent="0.2">
      <c r="A41" s="568"/>
      <c r="B41" s="568"/>
      <c r="C41" s="568"/>
      <c r="D41" s="568"/>
      <c r="E41" s="568"/>
      <c r="F41" s="568"/>
      <c r="G41" s="568"/>
      <c r="H41" s="568"/>
      <c r="I41" s="568"/>
      <c r="J41" s="568"/>
      <c r="K41" s="568"/>
      <c r="L41" s="568"/>
    </row>
    <row r="42" spans="1:12" ht="22.15" customHeight="1" x14ac:dyDescent="0.2">
      <c r="A42" s="568"/>
      <c r="B42" s="568"/>
      <c r="C42" s="568"/>
      <c r="D42" s="568"/>
      <c r="E42" s="568"/>
      <c r="F42" s="568"/>
      <c r="G42" s="568"/>
      <c r="H42" s="568"/>
      <c r="I42" s="568"/>
      <c r="J42" s="568"/>
      <c r="K42" s="568"/>
      <c r="L42" s="568"/>
    </row>
    <row r="43" spans="1:12" ht="22.15" customHeight="1" x14ac:dyDescent="0.2">
      <c r="A43" s="568"/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</row>
    <row r="44" spans="1:12" ht="22.1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22.15" customHeight="1" x14ac:dyDescent="0.3">
      <c r="A45" s="30"/>
      <c r="B45" s="30"/>
      <c r="C45" s="30"/>
      <c r="D45" s="30"/>
      <c r="E45" s="30"/>
      <c r="F45" s="30"/>
    </row>
    <row r="46" spans="1:12" ht="22.15" customHeight="1" x14ac:dyDescent="0.3">
      <c r="A46" s="30"/>
      <c r="B46" s="30"/>
      <c r="C46" s="30"/>
      <c r="D46" s="30"/>
      <c r="E46" s="30"/>
      <c r="F46" s="30"/>
    </row>
    <row r="47" spans="1:12" ht="25.5" customHeight="1" x14ac:dyDescent="0.3">
      <c r="A47" s="30"/>
      <c r="B47" s="30"/>
      <c r="C47" s="30"/>
      <c r="D47" s="30"/>
      <c r="E47" s="30"/>
      <c r="F47" s="30"/>
    </row>
    <row r="48" spans="1:12" ht="25.5" customHeight="1" x14ac:dyDescent="0.3">
      <c r="A48" s="30"/>
      <c r="B48" s="30"/>
      <c r="C48" s="30"/>
      <c r="D48" s="30"/>
      <c r="E48" s="30"/>
      <c r="F48" s="30"/>
    </row>
    <row r="49" spans="1:6" ht="25.5" customHeight="1" x14ac:dyDescent="0.3">
      <c r="A49" s="30"/>
      <c r="B49" s="30"/>
      <c r="C49" s="30"/>
      <c r="D49" s="30"/>
      <c r="E49" s="30"/>
      <c r="F49" s="30"/>
    </row>
    <row r="50" spans="1:6" ht="25.5" customHeight="1" x14ac:dyDescent="0.3">
      <c r="A50" s="30"/>
      <c r="B50" s="30"/>
      <c r="C50" s="30"/>
      <c r="D50" s="30"/>
      <c r="E50" s="30"/>
      <c r="F50" s="30"/>
    </row>
    <row r="51" spans="1:6" ht="25.5" customHeight="1" x14ac:dyDescent="0.3">
      <c r="A51" s="30"/>
      <c r="B51" s="30"/>
      <c r="C51" s="30"/>
      <c r="D51" s="30"/>
      <c r="E51" s="30"/>
      <c r="F51" s="30"/>
    </row>
    <row r="52" spans="1:6" ht="20.25" x14ac:dyDescent="0.3">
      <c r="A52" s="587"/>
      <c r="B52" s="587"/>
      <c r="C52" s="587"/>
      <c r="D52" s="587"/>
      <c r="E52" s="587"/>
      <c r="F52" s="587"/>
    </row>
    <row r="53" spans="1:6" ht="20.25" x14ac:dyDescent="0.3">
      <c r="A53" s="31"/>
    </row>
    <row r="54" spans="1:6" ht="20.25" x14ac:dyDescent="0.3">
      <c r="A54" s="31"/>
    </row>
    <row r="55" spans="1:6" ht="22.15" customHeight="1" x14ac:dyDescent="0.2">
      <c r="A55" s="32"/>
    </row>
    <row r="56" spans="1:6" ht="22.15" customHeight="1" x14ac:dyDescent="0.2"/>
    <row r="57" spans="1:6" ht="22.15" customHeight="1" x14ac:dyDescent="0.2"/>
    <row r="58" spans="1:6" ht="22.15" customHeight="1" x14ac:dyDescent="0.2"/>
    <row r="59" spans="1:6" ht="22.15" customHeight="1" x14ac:dyDescent="0.2"/>
    <row r="60" spans="1:6" ht="22.15" customHeight="1" x14ac:dyDescent="0.2"/>
    <row r="61" spans="1:6" ht="22.15" customHeight="1" x14ac:dyDescent="0.2"/>
    <row r="62" spans="1:6" ht="22.15" customHeight="1" x14ac:dyDescent="0.2"/>
    <row r="63" spans="1:6" ht="22.15" customHeight="1" x14ac:dyDescent="0.2"/>
    <row r="64" spans="1:6" ht="22.15" customHeight="1" x14ac:dyDescent="0.2"/>
    <row r="65" spans="1:12" ht="22.15" customHeight="1" x14ac:dyDescent="0.2"/>
    <row r="66" spans="1:12" ht="22.15" customHeight="1" x14ac:dyDescent="0.2"/>
    <row r="67" spans="1:12" ht="22.15" customHeight="1" x14ac:dyDescent="0.2"/>
    <row r="68" spans="1:12" ht="22.15" customHeight="1" x14ac:dyDescent="0.2"/>
    <row r="69" spans="1:12" ht="22.15" customHeight="1" x14ac:dyDescent="0.2"/>
    <row r="70" spans="1:12" ht="22.15" customHeight="1" x14ac:dyDescent="0.2"/>
    <row r="71" spans="1:12" ht="22.15" customHeight="1" x14ac:dyDescent="0.2"/>
    <row r="72" spans="1:12" ht="22.15" customHeight="1" x14ac:dyDescent="0.2"/>
    <row r="73" spans="1:12" ht="22.15" customHeight="1" x14ac:dyDescent="0.2"/>
    <row r="74" spans="1:12" ht="22.15" customHeight="1" x14ac:dyDescent="0.2"/>
    <row r="75" spans="1:12" ht="22.15" customHeight="1" x14ac:dyDescent="0.2"/>
    <row r="76" spans="1:12" ht="22.15" customHeight="1" x14ac:dyDescent="0.2"/>
    <row r="77" spans="1:12" ht="22.15" customHeight="1" x14ac:dyDescent="0.2"/>
    <row r="78" spans="1:12" ht="22.15" customHeight="1" x14ac:dyDescent="0.2"/>
    <row r="80" spans="1:12" ht="30" customHeight="1" x14ac:dyDescent="0.2">
      <c r="A80" s="588" t="s">
        <v>1</v>
      </c>
      <c r="B80" s="588"/>
      <c r="C80" s="588"/>
      <c r="D80" s="588"/>
      <c r="E80" s="588"/>
      <c r="F80" s="588"/>
      <c r="G80" s="588"/>
      <c r="H80" s="588"/>
      <c r="I80" s="588"/>
      <c r="J80" s="588"/>
      <c r="K80" s="588"/>
      <c r="L80" s="588"/>
    </row>
    <row r="81" spans="1:12" ht="30" customHeight="1" x14ac:dyDescent="0.2">
      <c r="A81" s="588"/>
      <c r="B81" s="588"/>
      <c r="C81" s="588"/>
      <c r="D81" s="588"/>
      <c r="E81" s="588"/>
      <c r="F81" s="588"/>
      <c r="G81" s="588"/>
      <c r="H81" s="588"/>
      <c r="I81" s="588"/>
      <c r="J81" s="588"/>
      <c r="K81" s="588"/>
      <c r="L81" s="588"/>
    </row>
    <row r="82" spans="1:12" ht="18" customHeight="1" x14ac:dyDescent="0.3">
      <c r="A82" s="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8" customHeight="1" x14ac:dyDescent="0.3">
      <c r="A83" s="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8" customHeight="1" x14ac:dyDescent="0.3">
      <c r="A84" s="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8" customHeight="1" x14ac:dyDescent="0.3">
      <c r="A85" s="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22.15" customHeight="1" x14ac:dyDescent="0.3">
      <c r="A86" s="6"/>
      <c r="B86" s="567" t="s">
        <v>2</v>
      </c>
      <c r="C86" s="567"/>
      <c r="D86" s="567"/>
      <c r="E86" s="567"/>
      <c r="F86" s="567"/>
      <c r="G86" s="567"/>
      <c r="H86" s="567"/>
      <c r="I86" s="567"/>
      <c r="J86" s="567"/>
      <c r="K86" s="567"/>
      <c r="L86" s="276">
        <v>3</v>
      </c>
    </row>
    <row r="87" spans="1:12" ht="22.15" customHeight="1" x14ac:dyDescent="0.3">
      <c r="A87" s="6"/>
      <c r="B87" s="567"/>
      <c r="C87" s="567"/>
      <c r="D87" s="567"/>
      <c r="E87" s="567"/>
      <c r="F87" s="25"/>
      <c r="G87" s="7"/>
      <c r="H87" s="7"/>
      <c r="I87" s="7"/>
      <c r="J87" s="7"/>
      <c r="K87" s="7"/>
      <c r="L87" s="277"/>
    </row>
    <row r="88" spans="1:12" ht="22.15" customHeight="1" x14ac:dyDescent="0.3">
      <c r="A88" s="6"/>
      <c r="B88" s="567" t="s">
        <v>3</v>
      </c>
      <c r="C88" s="567"/>
      <c r="D88" s="567"/>
      <c r="E88" s="567"/>
      <c r="F88" s="567"/>
      <c r="G88" s="567"/>
      <c r="H88" s="567"/>
      <c r="I88" s="567"/>
      <c r="J88" s="567"/>
      <c r="K88" s="567"/>
      <c r="L88" s="276">
        <v>3</v>
      </c>
    </row>
    <row r="89" spans="1:12" ht="22.15" customHeight="1" x14ac:dyDescent="0.3">
      <c r="A89" s="6"/>
      <c r="B89" s="567"/>
      <c r="C89" s="567"/>
      <c r="D89" s="567"/>
      <c r="E89" s="567"/>
      <c r="F89" s="567"/>
      <c r="G89" s="567"/>
      <c r="H89" s="567"/>
      <c r="I89" s="567"/>
      <c r="J89" s="567"/>
      <c r="K89" s="567"/>
      <c r="L89" s="276"/>
    </row>
    <row r="90" spans="1:12" ht="22.15" customHeight="1" x14ac:dyDescent="0.3">
      <c r="A90" s="6"/>
      <c r="B90" s="567" t="s">
        <v>4</v>
      </c>
      <c r="C90" s="567"/>
      <c r="D90" s="567"/>
      <c r="E90" s="567"/>
      <c r="F90" s="567"/>
      <c r="G90" s="567"/>
      <c r="H90" s="567"/>
      <c r="I90" s="567"/>
      <c r="J90" s="567"/>
      <c r="K90" s="567"/>
      <c r="L90" s="276" t="s">
        <v>5</v>
      </c>
    </row>
    <row r="91" spans="1:12" ht="22.15" customHeight="1" x14ac:dyDescent="0.3">
      <c r="A91" s="6"/>
      <c r="B91" s="567"/>
      <c r="C91" s="567"/>
      <c r="D91" s="567"/>
      <c r="E91" s="567"/>
      <c r="F91" s="567"/>
      <c r="G91" s="567"/>
      <c r="H91" s="567"/>
      <c r="I91" s="567"/>
      <c r="J91" s="567"/>
      <c r="K91" s="567"/>
      <c r="L91" s="276"/>
    </row>
    <row r="92" spans="1:12" ht="22.15" customHeight="1" x14ac:dyDescent="0.3">
      <c r="A92" s="6"/>
      <c r="B92" s="181" t="s">
        <v>6</v>
      </c>
      <c r="C92" s="181"/>
      <c r="D92" s="181"/>
      <c r="E92" s="181"/>
      <c r="F92" s="181"/>
      <c r="G92" s="181"/>
      <c r="H92" s="181"/>
      <c r="I92" s="181"/>
      <c r="J92" s="181"/>
      <c r="K92" s="181"/>
      <c r="L92" s="276">
        <v>4</v>
      </c>
    </row>
    <row r="93" spans="1:12" ht="22.15" customHeight="1" x14ac:dyDescent="0.3">
      <c r="A93" s="6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278"/>
    </row>
    <row r="94" spans="1:12" ht="22.15" customHeight="1" x14ac:dyDescent="0.3">
      <c r="A94" s="6"/>
      <c r="B94" s="567" t="s">
        <v>609</v>
      </c>
      <c r="C94" s="567"/>
      <c r="D94" s="567"/>
      <c r="E94" s="567"/>
      <c r="F94" s="567"/>
      <c r="G94" s="567"/>
      <c r="H94" s="567"/>
      <c r="I94" s="567"/>
      <c r="J94" s="567"/>
      <c r="K94" s="567"/>
      <c r="L94" s="276" t="s">
        <v>7</v>
      </c>
    </row>
    <row r="95" spans="1:12" ht="21" customHeight="1" x14ac:dyDescent="0.3">
      <c r="A95" s="6"/>
      <c r="B95" s="589"/>
      <c r="C95" s="589"/>
      <c r="D95" s="589"/>
      <c r="E95" s="589"/>
      <c r="F95" s="589"/>
      <c r="G95" s="589"/>
      <c r="H95" s="589"/>
      <c r="I95" s="589"/>
      <c r="J95" s="589"/>
      <c r="K95" s="589"/>
      <c r="L95" s="278"/>
    </row>
    <row r="96" spans="1:12" ht="30" customHeight="1" x14ac:dyDescent="0.3">
      <c r="A96" s="6"/>
      <c r="B96" s="567" t="s">
        <v>8</v>
      </c>
      <c r="C96" s="567"/>
      <c r="D96" s="567"/>
      <c r="E96" s="567"/>
      <c r="F96" s="567"/>
      <c r="G96" s="567"/>
      <c r="H96" s="567"/>
      <c r="I96" s="567"/>
      <c r="J96" s="567"/>
      <c r="K96" s="567"/>
      <c r="L96" s="276">
        <v>5</v>
      </c>
    </row>
    <row r="97" spans="1:12" ht="15.75" customHeight="1" x14ac:dyDescent="0.3">
      <c r="A97" s="6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278"/>
    </row>
    <row r="98" spans="1:12" ht="20.25" customHeight="1" x14ac:dyDescent="0.3">
      <c r="A98" s="6"/>
      <c r="B98" s="590" t="s">
        <v>664</v>
      </c>
      <c r="C98" s="590"/>
      <c r="D98" s="590"/>
      <c r="E98" s="590"/>
      <c r="F98" s="590"/>
      <c r="G98" s="590"/>
      <c r="H98" s="590"/>
      <c r="I98" s="590"/>
      <c r="J98" s="590"/>
      <c r="K98" s="590"/>
      <c r="L98" s="591">
        <v>6</v>
      </c>
    </row>
    <row r="99" spans="1:12" ht="43.5" customHeight="1" x14ac:dyDescent="0.3">
      <c r="A99" s="6"/>
      <c r="B99" s="590"/>
      <c r="C99" s="590"/>
      <c r="D99" s="590"/>
      <c r="E99" s="590"/>
      <c r="F99" s="590"/>
      <c r="G99" s="590"/>
      <c r="H99" s="590"/>
      <c r="I99" s="590"/>
      <c r="J99" s="590"/>
      <c r="K99" s="590"/>
      <c r="L99" s="591"/>
    </row>
    <row r="100" spans="1:12" ht="21.75" customHeight="1" x14ac:dyDescent="0.3">
      <c r="A100" s="6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279"/>
    </row>
    <row r="101" spans="1:12" ht="22.15" customHeight="1" x14ac:dyDescent="0.3">
      <c r="A101" s="6"/>
      <c r="B101" s="567" t="s">
        <v>9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276">
        <v>7</v>
      </c>
    </row>
    <row r="102" spans="1:12" ht="22.15" customHeight="1" x14ac:dyDescent="0.3">
      <c r="A102" s="6"/>
      <c r="B102" s="567"/>
      <c r="C102" s="567"/>
      <c r="D102" s="567"/>
      <c r="E102" s="567"/>
      <c r="F102" s="567"/>
      <c r="G102" s="567"/>
      <c r="H102" s="567"/>
      <c r="I102" s="567"/>
      <c r="J102" s="567"/>
      <c r="K102" s="567"/>
      <c r="L102" s="278"/>
    </row>
    <row r="103" spans="1:12" ht="22.15" customHeight="1" x14ac:dyDescent="0.3">
      <c r="A103" s="6"/>
      <c r="B103" s="567" t="s">
        <v>10</v>
      </c>
      <c r="C103" s="567"/>
      <c r="D103" s="567"/>
      <c r="E103" s="567"/>
      <c r="F103" s="567"/>
      <c r="G103" s="567"/>
      <c r="H103" s="567"/>
      <c r="I103" s="567"/>
      <c r="J103" s="567"/>
      <c r="K103" s="567"/>
      <c r="L103" s="276">
        <v>9</v>
      </c>
    </row>
    <row r="104" spans="1:12" ht="22.15" customHeight="1" x14ac:dyDescent="0.3">
      <c r="A104" s="6"/>
      <c r="B104" s="589"/>
      <c r="C104" s="589"/>
      <c r="D104" s="589"/>
      <c r="E104" s="589"/>
      <c r="F104" s="589"/>
      <c r="G104" s="589"/>
      <c r="H104" s="589"/>
      <c r="I104" s="589"/>
      <c r="J104" s="589"/>
      <c r="K104" s="589"/>
      <c r="L104" s="278"/>
    </row>
    <row r="105" spans="1:12" ht="22.15" customHeight="1" x14ac:dyDescent="0.3">
      <c r="A105" s="6"/>
      <c r="B105" s="567" t="s">
        <v>507</v>
      </c>
      <c r="C105" s="567"/>
      <c r="D105" s="567"/>
      <c r="E105" s="567"/>
      <c r="F105" s="567"/>
      <c r="G105" s="567"/>
      <c r="H105" s="567"/>
      <c r="I105" s="567"/>
      <c r="J105" s="567"/>
      <c r="K105" s="567"/>
      <c r="L105" s="276">
        <v>10</v>
      </c>
    </row>
    <row r="106" spans="1:12" ht="22.15" customHeight="1" x14ac:dyDescent="0.3">
      <c r="A106" s="6"/>
      <c r="B106" s="567"/>
      <c r="C106" s="567"/>
      <c r="D106" s="567"/>
      <c r="E106" s="567"/>
      <c r="F106" s="567"/>
      <c r="G106" s="567"/>
      <c r="H106" s="567"/>
      <c r="I106" s="567"/>
      <c r="J106" s="567"/>
      <c r="K106" s="567"/>
      <c r="L106" s="276"/>
    </row>
    <row r="107" spans="1:12" ht="22.15" customHeight="1" x14ac:dyDescent="0.3">
      <c r="A107" s="6"/>
      <c r="B107" s="567" t="s">
        <v>11</v>
      </c>
      <c r="C107" s="567"/>
      <c r="D107" s="567"/>
      <c r="E107" s="567"/>
      <c r="F107" s="567"/>
      <c r="G107" s="567"/>
      <c r="H107" s="567"/>
      <c r="I107" s="567"/>
      <c r="J107" s="567"/>
      <c r="K107" s="567"/>
      <c r="L107" s="276">
        <v>11</v>
      </c>
    </row>
    <row r="108" spans="1:12" ht="22.15" customHeight="1" x14ac:dyDescent="0.3">
      <c r="A108" s="6"/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276"/>
    </row>
    <row r="109" spans="1:12" ht="22.15" customHeight="1" x14ac:dyDescent="0.3">
      <c r="A109" s="6"/>
      <c r="B109" s="567" t="s">
        <v>12</v>
      </c>
      <c r="C109" s="567"/>
      <c r="D109" s="567"/>
      <c r="E109" s="567"/>
      <c r="F109" s="567"/>
      <c r="G109" s="567"/>
      <c r="H109" s="567"/>
      <c r="I109" s="567"/>
      <c r="J109" s="567"/>
      <c r="K109" s="567"/>
      <c r="L109" s="276">
        <v>12</v>
      </c>
    </row>
    <row r="110" spans="1:12" ht="22.15" customHeight="1" x14ac:dyDescent="0.3">
      <c r="A110" s="6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276"/>
    </row>
    <row r="111" spans="1:12" ht="22.15" customHeight="1" x14ac:dyDescent="0.3">
      <c r="A111" s="6"/>
      <c r="B111" s="200" t="s">
        <v>552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300">
        <v>12</v>
      </c>
    </row>
    <row r="112" spans="1:12" ht="22.15" customHeight="1" x14ac:dyDescent="0.3">
      <c r="A112" s="6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278"/>
    </row>
    <row r="113" spans="1:12" ht="22.15" customHeight="1" x14ac:dyDescent="0.3">
      <c r="A113" s="6"/>
      <c r="B113" s="181" t="s">
        <v>548</v>
      </c>
      <c r="C113" s="181"/>
      <c r="D113" s="181"/>
      <c r="E113" s="181"/>
      <c r="F113" s="181"/>
      <c r="G113" s="181"/>
      <c r="H113" s="181"/>
      <c r="I113" s="181"/>
      <c r="J113" s="181"/>
      <c r="K113" s="181"/>
      <c r="L113" s="300">
        <v>14</v>
      </c>
    </row>
    <row r="114" spans="1:12" ht="22.15" customHeight="1" x14ac:dyDescent="0.3">
      <c r="A114" s="6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300"/>
    </row>
    <row r="115" spans="1:12" ht="22.15" customHeight="1" x14ac:dyDescent="0.3">
      <c r="A115" s="8"/>
      <c r="B115" s="181" t="s">
        <v>549</v>
      </c>
      <c r="C115" s="181"/>
      <c r="D115" s="181"/>
      <c r="E115" s="181"/>
      <c r="F115" s="181"/>
      <c r="G115" s="181"/>
      <c r="H115" s="181"/>
      <c r="I115" s="181"/>
      <c r="J115" s="181"/>
      <c r="K115" s="181"/>
      <c r="L115" s="300">
        <v>14</v>
      </c>
    </row>
    <row r="116" spans="1:12" ht="22.15" customHeight="1" x14ac:dyDescent="0.3">
      <c r="A116" s="6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300"/>
    </row>
    <row r="117" spans="1:12" ht="22.15" customHeight="1" x14ac:dyDescent="0.3">
      <c r="A117" s="6"/>
      <c r="B117" s="181" t="s">
        <v>550</v>
      </c>
      <c r="C117" s="181"/>
      <c r="D117" s="181"/>
      <c r="E117" s="181"/>
      <c r="F117" s="181"/>
      <c r="G117" s="181"/>
      <c r="H117" s="181"/>
      <c r="I117" s="181"/>
      <c r="J117" s="181"/>
      <c r="K117" s="181"/>
      <c r="L117" s="300">
        <v>14</v>
      </c>
    </row>
    <row r="118" spans="1:12" ht="22.15" customHeight="1" x14ac:dyDescent="0.3">
      <c r="A118" s="6"/>
      <c r="B118" s="567" t="s">
        <v>517</v>
      </c>
      <c r="C118" s="567"/>
      <c r="D118" s="567"/>
      <c r="E118" s="567"/>
      <c r="F118" s="567"/>
      <c r="G118" s="567"/>
      <c r="H118" s="567"/>
      <c r="I118" s="567"/>
      <c r="J118" s="567"/>
      <c r="K118" s="567"/>
      <c r="L118" s="300"/>
    </row>
    <row r="119" spans="1:12" ht="22.15" customHeight="1" x14ac:dyDescent="0.3">
      <c r="A119" s="6"/>
      <c r="B119" s="567" t="s">
        <v>551</v>
      </c>
      <c r="C119" s="567"/>
      <c r="D119" s="567"/>
      <c r="E119" s="567"/>
      <c r="F119" s="567"/>
      <c r="G119" s="567"/>
      <c r="H119" s="567"/>
      <c r="I119" s="567"/>
      <c r="J119" s="567"/>
      <c r="K119" s="567"/>
      <c r="L119" s="300">
        <v>15</v>
      </c>
    </row>
    <row r="120" spans="1:12" ht="22.15" customHeight="1" x14ac:dyDescent="0.3">
      <c r="A120" s="6"/>
      <c r="B120" s="185"/>
      <c r="C120" s="186"/>
      <c r="D120" s="187"/>
      <c r="E120" s="187"/>
      <c r="F120" s="188"/>
      <c r="G120" s="111"/>
      <c r="H120" s="111"/>
      <c r="I120" s="111"/>
      <c r="J120" s="111"/>
      <c r="K120" s="111"/>
    </row>
    <row r="121" spans="1:12" ht="22.15" customHeight="1" x14ac:dyDescent="0.3">
      <c r="A121" s="6"/>
    </row>
    <row r="122" spans="1:12" ht="22.15" customHeight="1" x14ac:dyDescent="0.3">
      <c r="A122" s="6"/>
    </row>
    <row r="123" spans="1:12" ht="22.15" customHeight="1" x14ac:dyDescent="0.3">
      <c r="A123" s="6"/>
    </row>
    <row r="124" spans="1:12" ht="22.15" customHeight="1" x14ac:dyDescent="0.3">
      <c r="A124" s="6"/>
    </row>
    <row r="125" spans="1:12" ht="22.15" customHeight="1" x14ac:dyDescent="0.3">
      <c r="A125" s="6"/>
    </row>
    <row r="126" spans="1:12" ht="22.15" customHeight="1" x14ac:dyDescent="0.3">
      <c r="A126" s="6"/>
    </row>
    <row r="127" spans="1:12" ht="22.15" customHeight="1" x14ac:dyDescent="0.3">
      <c r="A127" s="6"/>
    </row>
    <row r="128" spans="1:12" ht="22.15" customHeight="1" x14ac:dyDescent="0.3">
      <c r="A128" s="6"/>
    </row>
    <row r="129" spans="1:12" ht="22.15" customHeight="1" x14ac:dyDescent="0.3">
      <c r="A129" s="6"/>
    </row>
    <row r="130" spans="1:12" ht="22.15" customHeight="1" x14ac:dyDescent="0.3">
      <c r="A130" s="6"/>
    </row>
    <row r="131" spans="1:12" ht="22.15" customHeight="1" x14ac:dyDescent="0.3">
      <c r="A131" s="6"/>
    </row>
    <row r="132" spans="1:12" ht="30" customHeight="1" x14ac:dyDescent="0.25">
      <c r="A132" s="9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10"/>
    </row>
    <row r="133" spans="1:12" ht="30" customHeight="1" x14ac:dyDescent="0.25">
      <c r="A133" s="9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10"/>
    </row>
    <row r="134" spans="1:12" ht="30" customHeight="1" x14ac:dyDescent="0.25">
      <c r="A134" s="9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10"/>
    </row>
    <row r="135" spans="1:12" ht="30" customHeight="1" x14ac:dyDescent="0.25">
      <c r="A135" s="9"/>
      <c r="B135" s="571"/>
      <c r="C135" s="571"/>
      <c r="D135" s="571"/>
      <c r="E135" s="571"/>
      <c r="F135" s="571"/>
      <c r="G135" s="571"/>
      <c r="H135" s="571"/>
      <c r="I135" s="571"/>
      <c r="J135" s="571"/>
      <c r="K135" s="571"/>
      <c r="L135" s="10"/>
    </row>
    <row r="136" spans="1:12" ht="30" customHeight="1" x14ac:dyDescent="0.25">
      <c r="A136" s="9"/>
      <c r="B136" s="571"/>
      <c r="C136" s="571"/>
      <c r="D136" s="571"/>
      <c r="E136" s="571"/>
      <c r="F136" s="571"/>
      <c r="G136" s="571"/>
      <c r="H136" s="571"/>
      <c r="I136" s="571"/>
      <c r="J136" s="571"/>
      <c r="K136" s="571"/>
      <c r="L136" s="10"/>
    </row>
    <row r="137" spans="1:12" s="6" customFormat="1" ht="30" customHeight="1" x14ac:dyDescent="0.3">
      <c r="A137" s="9"/>
      <c r="B137" s="582"/>
      <c r="C137" s="582"/>
      <c r="D137" s="582"/>
      <c r="E137" s="582"/>
      <c r="F137" s="10"/>
      <c r="G137" s="9"/>
      <c r="H137" s="9"/>
      <c r="I137" s="9"/>
      <c r="J137" s="9"/>
      <c r="K137" s="9"/>
      <c r="L137" s="9"/>
    </row>
    <row r="138" spans="1:12" ht="30" customHeight="1" x14ac:dyDescent="0.25">
      <c r="A138" s="9"/>
      <c r="B138" s="11"/>
      <c r="C138" s="11"/>
      <c r="D138" s="11"/>
      <c r="E138" s="11"/>
      <c r="F138" s="12"/>
      <c r="G138" s="9"/>
      <c r="H138" s="9"/>
      <c r="I138" s="9"/>
      <c r="J138" s="9"/>
      <c r="K138" s="9"/>
      <c r="L138" s="9"/>
    </row>
    <row r="139" spans="1:12" ht="11.25" customHeight="1" x14ac:dyDescent="0.25">
      <c r="A139" s="9"/>
      <c r="B139" s="11"/>
      <c r="C139" s="11"/>
      <c r="D139" s="11"/>
      <c r="E139" s="11"/>
      <c r="F139" s="12"/>
      <c r="G139" s="9"/>
      <c r="H139" s="9"/>
      <c r="I139" s="9"/>
      <c r="J139" s="9"/>
      <c r="K139" s="9"/>
      <c r="L139" s="9"/>
    </row>
    <row r="140" spans="1:12" s="33" customFormat="1" ht="53.25" customHeight="1" x14ac:dyDescent="0.3">
      <c r="A140" s="583" t="s">
        <v>618</v>
      </c>
      <c r="B140" s="583"/>
      <c r="C140" s="583"/>
      <c r="D140" s="583"/>
      <c r="E140" s="583"/>
      <c r="F140" s="583"/>
      <c r="G140" s="583"/>
      <c r="H140" s="583"/>
      <c r="I140" s="583"/>
      <c r="J140" s="583"/>
      <c r="K140" s="583"/>
      <c r="L140" s="583"/>
    </row>
    <row r="141" spans="1:12" s="33" customFormat="1" ht="35.25" customHeight="1" x14ac:dyDescent="0.3">
      <c r="A141" s="583" t="s">
        <v>619</v>
      </c>
      <c r="B141" s="583"/>
      <c r="C141" s="583"/>
      <c r="D141" s="583"/>
      <c r="E141" s="583"/>
      <c r="F141" s="583"/>
      <c r="G141" s="583"/>
      <c r="H141" s="583"/>
      <c r="I141" s="583"/>
      <c r="J141" s="583"/>
      <c r="K141" s="583"/>
      <c r="L141" s="583"/>
    </row>
    <row r="142" spans="1:12" s="33" customFormat="1" ht="17.25" customHeight="1" x14ac:dyDescent="0.3">
      <c r="A142" s="441"/>
      <c r="B142" s="441"/>
      <c r="C142" s="441"/>
      <c r="D142" s="441"/>
      <c r="E142" s="441"/>
      <c r="F142" s="441"/>
      <c r="G142" s="441"/>
      <c r="H142" s="441"/>
      <c r="I142" s="441"/>
      <c r="J142" s="441"/>
      <c r="K142" s="441"/>
      <c r="L142" s="441"/>
    </row>
    <row r="143" spans="1:12" ht="32.25" customHeight="1" x14ac:dyDescent="0.2">
      <c r="A143" s="584" t="s">
        <v>13</v>
      </c>
      <c r="B143" s="584"/>
      <c r="C143" s="584"/>
      <c r="D143" s="584"/>
      <c r="E143" s="584"/>
      <c r="F143" s="584"/>
      <c r="G143" s="584"/>
      <c r="H143" s="584"/>
      <c r="I143" s="584"/>
      <c r="J143" s="584"/>
      <c r="K143" s="584"/>
      <c r="L143" s="584"/>
    </row>
    <row r="144" spans="1:12" ht="31.5" customHeight="1" x14ac:dyDescent="0.2">
      <c r="A144" s="232" t="s">
        <v>14</v>
      </c>
      <c r="B144" s="432" t="s">
        <v>15</v>
      </c>
      <c r="C144" s="432"/>
      <c r="D144" s="432"/>
      <c r="E144" s="432"/>
      <c r="F144" s="432"/>
      <c r="G144" s="432"/>
      <c r="H144" s="432"/>
      <c r="I144" s="432"/>
      <c r="J144" s="432" t="s">
        <v>16</v>
      </c>
      <c r="K144" s="432"/>
      <c r="L144" s="236" t="s">
        <v>499</v>
      </c>
    </row>
    <row r="145" spans="1:12" ht="18" customHeight="1" x14ac:dyDescent="0.2">
      <c r="A145" s="238">
        <v>1</v>
      </c>
      <c r="B145" s="572" t="s">
        <v>17</v>
      </c>
      <c r="C145" s="572"/>
      <c r="D145" s="572"/>
      <c r="E145" s="572"/>
      <c r="F145" s="572"/>
      <c r="G145" s="572"/>
      <c r="H145" s="572"/>
      <c r="I145" s="572"/>
      <c r="J145" s="573" t="s">
        <v>18</v>
      </c>
      <c r="K145" s="573"/>
      <c r="L145" s="241">
        <f>L147+L148+L149+L150</f>
        <v>879.9</v>
      </c>
    </row>
    <row r="146" spans="1:12" ht="18" customHeight="1" x14ac:dyDescent="0.2">
      <c r="A146" s="242"/>
      <c r="B146" s="572" t="s">
        <v>19</v>
      </c>
      <c r="C146" s="572"/>
      <c r="D146" s="572"/>
      <c r="E146" s="572"/>
      <c r="F146" s="572"/>
      <c r="G146" s="572"/>
      <c r="H146" s="572"/>
      <c r="I146" s="572"/>
      <c r="J146" s="535"/>
      <c r="K146" s="535"/>
      <c r="L146" s="243"/>
    </row>
    <row r="147" spans="1:12" ht="18" customHeight="1" x14ac:dyDescent="0.2">
      <c r="A147" s="34" t="s">
        <v>20</v>
      </c>
      <c r="B147" s="558" t="s">
        <v>21</v>
      </c>
      <c r="C147" s="558"/>
      <c r="D147" s="558"/>
      <c r="E147" s="558"/>
      <c r="F147" s="558"/>
      <c r="G147" s="558"/>
      <c r="H147" s="558"/>
      <c r="I147" s="558"/>
      <c r="J147" s="535" t="s">
        <v>18</v>
      </c>
      <c r="K147" s="535"/>
      <c r="L147" s="244">
        <v>223.5</v>
      </c>
    </row>
    <row r="148" spans="1:12" ht="18" customHeight="1" x14ac:dyDescent="0.2">
      <c r="A148" s="34" t="s">
        <v>22</v>
      </c>
      <c r="B148" s="558" t="s">
        <v>23</v>
      </c>
      <c r="C148" s="558"/>
      <c r="D148" s="558"/>
      <c r="E148" s="558"/>
      <c r="F148" s="558"/>
      <c r="G148" s="558"/>
      <c r="H148" s="558"/>
      <c r="I148" s="558"/>
      <c r="J148" s="535" t="s">
        <v>18</v>
      </c>
      <c r="K148" s="535"/>
      <c r="L148" s="244">
        <v>218.9</v>
      </c>
    </row>
    <row r="149" spans="1:12" ht="18" customHeight="1" x14ac:dyDescent="0.2">
      <c r="A149" s="34" t="s">
        <v>24</v>
      </c>
      <c r="B149" s="558" t="s">
        <v>25</v>
      </c>
      <c r="C149" s="558"/>
      <c r="D149" s="558"/>
      <c r="E149" s="558"/>
      <c r="F149" s="558"/>
      <c r="G149" s="558"/>
      <c r="H149" s="558"/>
      <c r="I149" s="558"/>
      <c r="J149" s="535" t="s">
        <v>18</v>
      </c>
      <c r="K149" s="535"/>
      <c r="L149" s="244">
        <v>101.1</v>
      </c>
    </row>
    <row r="150" spans="1:12" ht="18" customHeight="1" x14ac:dyDescent="0.2">
      <c r="A150" s="34" t="s">
        <v>26</v>
      </c>
      <c r="B150" s="558" t="s">
        <v>27</v>
      </c>
      <c r="C150" s="558"/>
      <c r="D150" s="558"/>
      <c r="E150" s="558"/>
      <c r="F150" s="558"/>
      <c r="G150" s="558"/>
      <c r="H150" s="558"/>
      <c r="I150" s="558"/>
      <c r="J150" s="535" t="s">
        <v>18</v>
      </c>
      <c r="K150" s="535"/>
      <c r="L150" s="244">
        <v>336.4</v>
      </c>
    </row>
    <row r="151" spans="1:12" ht="16.5" customHeight="1" x14ac:dyDescent="0.2">
      <c r="A151" s="442"/>
      <c r="B151" s="442"/>
      <c r="C151" s="442"/>
      <c r="D151" s="442"/>
      <c r="E151" s="442"/>
      <c r="F151" s="442"/>
      <c r="G151" s="442"/>
      <c r="H151" s="442"/>
      <c r="I151" s="442"/>
      <c r="J151" s="442"/>
      <c r="K151" s="442"/>
      <c r="L151" s="442"/>
    </row>
    <row r="152" spans="1:12" ht="31.5" customHeight="1" x14ac:dyDescent="0.2">
      <c r="A152" s="597" t="s">
        <v>472</v>
      </c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s="35" customFormat="1" ht="70.5" customHeight="1" x14ac:dyDescent="0.25">
      <c r="A153" s="598" t="s">
        <v>620</v>
      </c>
      <c r="B153" s="598"/>
      <c r="C153" s="598"/>
      <c r="D153" s="598"/>
      <c r="E153" s="598"/>
      <c r="F153" s="598"/>
      <c r="G153" s="598"/>
      <c r="H153" s="598"/>
      <c r="I153" s="598"/>
      <c r="J153" s="598"/>
      <c r="K153" s="598"/>
      <c r="L153" s="598"/>
    </row>
    <row r="154" spans="1:12" ht="17.25" customHeight="1" x14ac:dyDescent="0.2">
      <c r="A154" s="410"/>
      <c r="B154" s="410"/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</row>
    <row r="155" spans="1:12" ht="36.75" customHeight="1" x14ac:dyDescent="0.2">
      <c r="A155" s="147" t="s">
        <v>14</v>
      </c>
      <c r="B155" s="432" t="s">
        <v>28</v>
      </c>
      <c r="C155" s="432"/>
      <c r="D155" s="432"/>
      <c r="E155" s="432"/>
      <c r="F155" s="513" t="s">
        <v>16</v>
      </c>
      <c r="G155" s="513"/>
      <c r="H155" s="555" t="s">
        <v>470</v>
      </c>
      <c r="I155" s="555"/>
      <c r="J155" s="555" t="s">
        <v>499</v>
      </c>
      <c r="K155" s="555"/>
      <c r="L155" s="148" t="s">
        <v>29</v>
      </c>
    </row>
    <row r="156" spans="1:12" ht="18" customHeight="1" x14ac:dyDescent="0.2">
      <c r="A156" s="151">
        <v>1</v>
      </c>
      <c r="B156" s="592" t="s">
        <v>30</v>
      </c>
      <c r="C156" s="592"/>
      <c r="D156" s="592"/>
      <c r="E156" s="592"/>
      <c r="F156" s="593" t="s">
        <v>31</v>
      </c>
      <c r="G156" s="593"/>
      <c r="H156" s="594">
        <f>H158+H159+H160+H161</f>
        <v>31627</v>
      </c>
      <c r="I156" s="594"/>
      <c r="J156" s="594">
        <v>31415</v>
      </c>
      <c r="K156" s="594"/>
      <c r="L156" s="201">
        <f>J156/H156*100</f>
        <v>99.329686660132168</v>
      </c>
    </row>
    <row r="157" spans="1:12" ht="18" customHeight="1" x14ac:dyDescent="0.2">
      <c r="A157" s="153"/>
      <c r="B157" s="595" t="s">
        <v>19</v>
      </c>
      <c r="C157" s="595"/>
      <c r="D157" s="595"/>
      <c r="E157" s="595"/>
      <c r="F157" s="559"/>
      <c r="G157" s="559"/>
      <c r="H157" s="581"/>
      <c r="I157" s="581"/>
      <c r="J157" s="596"/>
      <c r="K157" s="596"/>
      <c r="L157" s="171"/>
    </row>
    <row r="158" spans="1:12" ht="18" customHeight="1" x14ac:dyDescent="0.2">
      <c r="A158" s="152" t="s">
        <v>20</v>
      </c>
      <c r="B158" s="558" t="s">
        <v>21</v>
      </c>
      <c r="C158" s="558"/>
      <c r="D158" s="558"/>
      <c r="E158" s="558"/>
      <c r="F158" s="559" t="s">
        <v>31</v>
      </c>
      <c r="G158" s="559"/>
      <c r="H158" s="581">
        <v>22487</v>
      </c>
      <c r="I158" s="581"/>
      <c r="J158" s="581">
        <v>22335</v>
      </c>
      <c r="K158" s="581"/>
      <c r="L158" s="202">
        <f>J158/H158*100</f>
        <v>99.324053897807616</v>
      </c>
    </row>
    <row r="159" spans="1:12" ht="18" customHeight="1" x14ac:dyDescent="0.2">
      <c r="A159" s="152" t="s">
        <v>22</v>
      </c>
      <c r="B159" s="558" t="s">
        <v>23</v>
      </c>
      <c r="C159" s="558"/>
      <c r="D159" s="558"/>
      <c r="E159" s="558"/>
      <c r="F159" s="559" t="s">
        <v>31</v>
      </c>
      <c r="G159" s="559"/>
      <c r="H159" s="581">
        <v>535</v>
      </c>
      <c r="I159" s="581"/>
      <c r="J159" s="581">
        <v>529</v>
      </c>
      <c r="K159" s="581"/>
      <c r="L159" s="202">
        <f t="shared" ref="L159:L161" si="0">J159/H159*100</f>
        <v>98.878504672897193</v>
      </c>
    </row>
    <row r="160" spans="1:12" ht="18" customHeight="1" x14ac:dyDescent="0.2">
      <c r="A160" s="152" t="s">
        <v>24</v>
      </c>
      <c r="B160" s="558" t="s">
        <v>27</v>
      </c>
      <c r="C160" s="558"/>
      <c r="D160" s="558"/>
      <c r="E160" s="558"/>
      <c r="F160" s="559" t="s">
        <v>31</v>
      </c>
      <c r="G160" s="559"/>
      <c r="H160" s="581">
        <v>4614</v>
      </c>
      <c r="I160" s="581"/>
      <c r="J160" s="581">
        <v>4602</v>
      </c>
      <c r="K160" s="581"/>
      <c r="L160" s="202">
        <f t="shared" si="0"/>
        <v>99.739921976592981</v>
      </c>
    </row>
    <row r="161" spans="1:16" ht="18" customHeight="1" x14ac:dyDescent="0.2">
      <c r="A161" s="152" t="s">
        <v>26</v>
      </c>
      <c r="B161" s="558" t="s">
        <v>25</v>
      </c>
      <c r="C161" s="558"/>
      <c r="D161" s="558"/>
      <c r="E161" s="558"/>
      <c r="F161" s="559" t="s">
        <v>31</v>
      </c>
      <c r="G161" s="559"/>
      <c r="H161" s="581">
        <v>3991</v>
      </c>
      <c r="I161" s="581"/>
      <c r="J161" s="581">
        <v>3949</v>
      </c>
      <c r="K161" s="581"/>
      <c r="L161" s="202">
        <f t="shared" si="0"/>
        <v>98.947632172387884</v>
      </c>
    </row>
    <row r="162" spans="1:16" ht="22.5" customHeight="1" x14ac:dyDescent="0.2">
      <c r="A162" s="578" t="s">
        <v>473</v>
      </c>
      <c r="B162" s="578"/>
      <c r="C162" s="578"/>
      <c r="D162" s="578"/>
      <c r="E162" s="578"/>
      <c r="F162" s="578"/>
      <c r="G162" s="578"/>
      <c r="H162" s="578"/>
      <c r="I162" s="578"/>
      <c r="J162" s="578"/>
      <c r="K162" s="578"/>
      <c r="L162" s="578"/>
    </row>
    <row r="163" spans="1:16" ht="16.5" customHeight="1" x14ac:dyDescent="0.2">
      <c r="A163" s="443"/>
      <c r="B163" s="443"/>
      <c r="C163" s="443"/>
      <c r="D163" s="443"/>
      <c r="E163" s="443"/>
      <c r="F163" s="443"/>
      <c r="G163" s="443"/>
      <c r="H163" s="443"/>
      <c r="I163" s="443"/>
      <c r="J163" s="443"/>
      <c r="K163" s="443"/>
      <c r="L163" s="443"/>
    </row>
    <row r="164" spans="1:16" ht="32.25" customHeight="1" x14ac:dyDescent="0.2">
      <c r="A164" s="579" t="s">
        <v>565</v>
      </c>
      <c r="B164" s="579"/>
      <c r="C164" s="579"/>
      <c r="D164" s="579"/>
      <c r="E164" s="579"/>
      <c r="F164" s="579"/>
      <c r="G164" s="579"/>
      <c r="H164" s="579"/>
      <c r="I164" s="579"/>
      <c r="J164" s="579"/>
      <c r="K164" s="579"/>
      <c r="L164" s="579"/>
    </row>
    <row r="165" spans="1:16" ht="39" customHeight="1" x14ac:dyDescent="0.2">
      <c r="A165" s="400" t="s">
        <v>14</v>
      </c>
      <c r="B165" s="414" t="s">
        <v>28</v>
      </c>
      <c r="C165" s="580"/>
      <c r="D165" s="580"/>
      <c r="E165" s="415"/>
      <c r="F165" s="513" t="s">
        <v>16</v>
      </c>
      <c r="G165" s="513"/>
      <c r="H165" s="555" t="s">
        <v>569</v>
      </c>
      <c r="I165" s="555"/>
      <c r="J165" s="555" t="s">
        <v>570</v>
      </c>
      <c r="K165" s="555"/>
      <c r="L165" s="403" t="s">
        <v>29</v>
      </c>
    </row>
    <row r="166" spans="1:16" ht="18" customHeight="1" x14ac:dyDescent="0.25">
      <c r="A166" s="400">
        <v>1</v>
      </c>
      <c r="B166" s="411" t="s">
        <v>471</v>
      </c>
      <c r="C166" s="412"/>
      <c r="D166" s="412"/>
      <c r="E166" s="413"/>
      <c r="F166" s="574" t="s">
        <v>31</v>
      </c>
      <c r="G166" s="575"/>
      <c r="H166" s="576">
        <v>12643</v>
      </c>
      <c r="I166" s="577">
        <v>13108</v>
      </c>
      <c r="J166" s="576">
        <v>13281</v>
      </c>
      <c r="K166" s="577">
        <v>12805</v>
      </c>
      <c r="L166" s="401">
        <f>J166/H166*100</f>
        <v>105.04627066360833</v>
      </c>
      <c r="M166" s="35" t="s">
        <v>446</v>
      </c>
      <c r="P166" s="15"/>
    </row>
    <row r="167" spans="1:16" ht="18" customHeight="1" x14ac:dyDescent="0.2">
      <c r="A167" s="34" t="s">
        <v>20</v>
      </c>
      <c r="B167" s="456" t="s">
        <v>33</v>
      </c>
      <c r="C167" s="457"/>
      <c r="D167" s="457"/>
      <c r="E167" s="458"/>
      <c r="F167" s="461" t="s">
        <v>31</v>
      </c>
      <c r="G167" s="461"/>
      <c r="H167" s="556">
        <v>189</v>
      </c>
      <c r="I167" s="557"/>
      <c r="J167" s="556">
        <v>173</v>
      </c>
      <c r="K167" s="557"/>
      <c r="L167" s="402">
        <f t="shared" ref="L167:L174" si="1">J167/H167*100</f>
        <v>91.534391534391531</v>
      </c>
    </row>
    <row r="168" spans="1:16" ht="18" customHeight="1" x14ac:dyDescent="0.2">
      <c r="A168" s="34" t="s">
        <v>22</v>
      </c>
      <c r="B168" s="456" t="s">
        <v>36</v>
      </c>
      <c r="C168" s="457"/>
      <c r="D168" s="457"/>
      <c r="E168" s="458"/>
      <c r="F168" s="461" t="s">
        <v>31</v>
      </c>
      <c r="G168" s="461"/>
      <c r="H168" s="556">
        <v>962</v>
      </c>
      <c r="I168" s="557">
        <v>1003</v>
      </c>
      <c r="J168" s="556">
        <v>1784</v>
      </c>
      <c r="K168" s="557"/>
      <c r="L168" s="402">
        <f t="shared" si="1"/>
        <v>185.44698544698545</v>
      </c>
    </row>
    <row r="169" spans="1:16" ht="18" customHeight="1" x14ac:dyDescent="0.2">
      <c r="A169" s="34" t="s">
        <v>24</v>
      </c>
      <c r="B169" s="456" t="s">
        <v>37</v>
      </c>
      <c r="C169" s="457"/>
      <c r="D169" s="457"/>
      <c r="E169" s="458"/>
      <c r="F169" s="461" t="s">
        <v>31</v>
      </c>
      <c r="G169" s="461"/>
      <c r="H169" s="556">
        <v>149</v>
      </c>
      <c r="I169" s="557">
        <v>170</v>
      </c>
      <c r="J169" s="556">
        <v>120</v>
      </c>
      <c r="K169" s="557">
        <v>142</v>
      </c>
      <c r="L169" s="402">
        <f t="shared" si="1"/>
        <v>80.536912751677846</v>
      </c>
    </row>
    <row r="170" spans="1:16" ht="31.5" customHeight="1" x14ac:dyDescent="0.2">
      <c r="A170" s="34" t="s">
        <v>26</v>
      </c>
      <c r="B170" s="456" t="s">
        <v>38</v>
      </c>
      <c r="C170" s="457"/>
      <c r="D170" s="457"/>
      <c r="E170" s="458"/>
      <c r="F170" s="461" t="s">
        <v>31</v>
      </c>
      <c r="G170" s="461"/>
      <c r="H170" s="556">
        <v>599</v>
      </c>
      <c r="I170" s="557">
        <v>445</v>
      </c>
      <c r="J170" s="556">
        <v>592</v>
      </c>
      <c r="K170" s="557">
        <v>447</v>
      </c>
      <c r="L170" s="402">
        <f t="shared" si="1"/>
        <v>98.831385642737899</v>
      </c>
      <c r="P170" s="103"/>
    </row>
    <row r="171" spans="1:16" ht="36.75" customHeight="1" x14ac:dyDescent="0.2">
      <c r="A171" s="34" t="s">
        <v>39</v>
      </c>
      <c r="B171" s="456" t="s">
        <v>40</v>
      </c>
      <c r="C171" s="565"/>
      <c r="D171" s="565"/>
      <c r="E171" s="566"/>
      <c r="F171" s="468" t="s">
        <v>31</v>
      </c>
      <c r="G171" s="469"/>
      <c r="H171" s="556">
        <v>130</v>
      </c>
      <c r="I171" s="557" t="s">
        <v>443</v>
      </c>
      <c r="J171" s="556">
        <v>135</v>
      </c>
      <c r="K171" s="557" t="s">
        <v>443</v>
      </c>
      <c r="L171" s="402">
        <f t="shared" si="1"/>
        <v>103.84615384615385</v>
      </c>
    </row>
    <row r="172" spans="1:16" ht="18" customHeight="1" x14ac:dyDescent="0.2">
      <c r="A172" s="34" t="s">
        <v>41</v>
      </c>
      <c r="B172" s="456" t="s">
        <v>42</v>
      </c>
      <c r="C172" s="457"/>
      <c r="D172" s="457"/>
      <c r="E172" s="458"/>
      <c r="F172" s="461" t="s">
        <v>31</v>
      </c>
      <c r="G172" s="461"/>
      <c r="H172" s="556">
        <v>254</v>
      </c>
      <c r="I172" s="557">
        <v>317</v>
      </c>
      <c r="J172" s="556">
        <v>104</v>
      </c>
      <c r="K172" s="557"/>
      <c r="L172" s="402">
        <f t="shared" si="1"/>
        <v>40.944881889763778</v>
      </c>
    </row>
    <row r="173" spans="1:16" ht="33.75" customHeight="1" x14ac:dyDescent="0.2">
      <c r="A173" s="34" t="s">
        <v>43</v>
      </c>
      <c r="B173" s="456" t="s">
        <v>44</v>
      </c>
      <c r="C173" s="457"/>
      <c r="D173" s="457"/>
      <c r="E173" s="458"/>
      <c r="F173" s="461" t="s">
        <v>31</v>
      </c>
      <c r="G173" s="461"/>
      <c r="H173" s="556">
        <v>118</v>
      </c>
      <c r="I173" s="557">
        <v>198</v>
      </c>
      <c r="J173" s="556">
        <v>112</v>
      </c>
      <c r="K173" s="557">
        <v>154</v>
      </c>
      <c r="L173" s="402">
        <f t="shared" si="1"/>
        <v>94.915254237288138</v>
      </c>
    </row>
    <row r="174" spans="1:16" ht="18" customHeight="1" x14ac:dyDescent="0.2">
      <c r="A174" s="34" t="s">
        <v>45</v>
      </c>
      <c r="B174" s="456" t="s">
        <v>46</v>
      </c>
      <c r="C174" s="457"/>
      <c r="D174" s="457"/>
      <c r="E174" s="458"/>
      <c r="F174" s="461" t="s">
        <v>31</v>
      </c>
      <c r="G174" s="461"/>
      <c r="H174" s="556">
        <v>2401</v>
      </c>
      <c r="I174" s="557">
        <v>2723</v>
      </c>
      <c r="J174" s="556">
        <v>2484</v>
      </c>
      <c r="K174" s="557">
        <v>2608</v>
      </c>
      <c r="L174" s="402">
        <f t="shared" si="1"/>
        <v>103.45689296126615</v>
      </c>
    </row>
    <row r="175" spans="1:16" ht="18" customHeight="1" x14ac:dyDescent="0.2">
      <c r="A175" s="34" t="s">
        <v>47</v>
      </c>
      <c r="B175" s="456" t="s">
        <v>48</v>
      </c>
      <c r="C175" s="457"/>
      <c r="D175" s="457"/>
      <c r="E175" s="458"/>
      <c r="F175" s="461" t="s">
        <v>31</v>
      </c>
      <c r="G175" s="461"/>
      <c r="H175" s="556">
        <v>6</v>
      </c>
      <c r="I175" s="557" t="s">
        <v>443</v>
      </c>
      <c r="J175" s="556">
        <v>12</v>
      </c>
      <c r="K175" s="557" t="s">
        <v>443</v>
      </c>
      <c r="L175" s="402" t="s">
        <v>35</v>
      </c>
    </row>
    <row r="176" spans="1:16" ht="18" customHeight="1" x14ac:dyDescent="0.2">
      <c r="A176" s="34" t="s">
        <v>49</v>
      </c>
      <c r="B176" s="456" t="s">
        <v>50</v>
      </c>
      <c r="C176" s="457"/>
      <c r="D176" s="457"/>
      <c r="E176" s="458"/>
      <c r="F176" s="461" t="s">
        <v>31</v>
      </c>
      <c r="G176" s="461"/>
      <c r="H176" s="556">
        <v>55</v>
      </c>
      <c r="I176" s="557">
        <v>96</v>
      </c>
      <c r="J176" s="556">
        <v>70</v>
      </c>
      <c r="K176" s="557"/>
      <c r="L176" s="402">
        <f>J176/H176*100</f>
        <v>127.27272727272727</v>
      </c>
    </row>
    <row r="177" spans="1:12" ht="18" customHeight="1" x14ac:dyDescent="0.2">
      <c r="A177" s="34" t="s">
        <v>51</v>
      </c>
      <c r="B177" s="456" t="s">
        <v>52</v>
      </c>
      <c r="C177" s="457"/>
      <c r="D177" s="457"/>
      <c r="E177" s="458"/>
      <c r="F177" s="461" t="s">
        <v>31</v>
      </c>
      <c r="G177" s="461"/>
      <c r="H177" s="556">
        <v>42</v>
      </c>
      <c r="I177" s="557">
        <v>46</v>
      </c>
      <c r="J177" s="556">
        <v>47</v>
      </c>
      <c r="K177" s="557"/>
      <c r="L177" s="402">
        <f>J177/H177*100</f>
        <v>111.90476190476191</v>
      </c>
    </row>
    <row r="178" spans="1:12" ht="18" customHeight="1" x14ac:dyDescent="0.2">
      <c r="A178" s="34" t="s">
        <v>53</v>
      </c>
      <c r="B178" s="456" t="s">
        <v>54</v>
      </c>
      <c r="C178" s="457"/>
      <c r="D178" s="457"/>
      <c r="E178" s="458"/>
      <c r="F178" s="461" t="s">
        <v>31</v>
      </c>
      <c r="G178" s="461"/>
      <c r="H178" s="556">
        <v>326</v>
      </c>
      <c r="I178" s="557">
        <v>408</v>
      </c>
      <c r="J178" s="556">
        <v>226</v>
      </c>
      <c r="K178" s="557">
        <v>346</v>
      </c>
      <c r="L178" s="402">
        <f>J178/H178*100</f>
        <v>69.325153374233125</v>
      </c>
    </row>
    <row r="179" spans="1:12" ht="18" customHeight="1" x14ac:dyDescent="0.2">
      <c r="A179" s="34" t="s">
        <v>55</v>
      </c>
      <c r="B179" s="456" t="s">
        <v>56</v>
      </c>
      <c r="C179" s="457"/>
      <c r="D179" s="457"/>
      <c r="E179" s="458"/>
      <c r="F179" s="461" t="s">
        <v>31</v>
      </c>
      <c r="G179" s="461"/>
      <c r="H179" s="556">
        <v>1105</v>
      </c>
      <c r="I179" s="557">
        <v>1067</v>
      </c>
      <c r="J179" s="556">
        <v>1107</v>
      </c>
      <c r="K179" s="557"/>
      <c r="L179" s="402">
        <f>J179/H179*100</f>
        <v>100.18099547511312</v>
      </c>
    </row>
    <row r="180" spans="1:12" ht="30.75" customHeight="1" x14ac:dyDescent="0.2">
      <c r="A180" s="34" t="s">
        <v>57</v>
      </c>
      <c r="B180" s="456" t="s">
        <v>58</v>
      </c>
      <c r="C180" s="457"/>
      <c r="D180" s="457"/>
      <c r="E180" s="458"/>
      <c r="F180" s="461" t="s">
        <v>31</v>
      </c>
      <c r="G180" s="461"/>
      <c r="H180" s="556">
        <v>457</v>
      </c>
      <c r="I180" s="557">
        <v>381</v>
      </c>
      <c r="J180" s="556">
        <v>452</v>
      </c>
      <c r="K180" s="557"/>
      <c r="L180" s="402">
        <f>J180/H180*100</f>
        <v>98.905908096280086</v>
      </c>
    </row>
    <row r="181" spans="1:12" ht="36" customHeight="1" x14ac:dyDescent="0.2">
      <c r="A181" s="34" t="s">
        <v>59</v>
      </c>
      <c r="B181" s="456" t="s">
        <v>60</v>
      </c>
      <c r="C181" s="457"/>
      <c r="D181" s="457"/>
      <c r="E181" s="458"/>
      <c r="F181" s="461" t="s">
        <v>31</v>
      </c>
      <c r="G181" s="461"/>
      <c r="H181" s="556">
        <v>1591</v>
      </c>
      <c r="I181" s="557">
        <v>1574</v>
      </c>
      <c r="J181" s="556">
        <v>1543</v>
      </c>
      <c r="K181" s="557"/>
      <c r="L181" s="402">
        <f t="shared" ref="L181:L183" si="2">J181/H181*100</f>
        <v>96.983029541169074</v>
      </c>
    </row>
    <row r="182" spans="1:12" ht="18" customHeight="1" x14ac:dyDescent="0.2">
      <c r="A182" s="34" t="s">
        <v>61</v>
      </c>
      <c r="B182" s="456" t="s">
        <v>62</v>
      </c>
      <c r="C182" s="457"/>
      <c r="D182" s="457"/>
      <c r="E182" s="458"/>
      <c r="F182" s="461" t="s">
        <v>31</v>
      </c>
      <c r="G182" s="461"/>
      <c r="H182" s="556">
        <v>2277</v>
      </c>
      <c r="I182" s="557">
        <v>2274</v>
      </c>
      <c r="J182" s="556">
        <v>2383</v>
      </c>
      <c r="K182" s="557">
        <v>2419</v>
      </c>
      <c r="L182" s="402">
        <f>J182/H182*100</f>
        <v>104.65524813350899</v>
      </c>
    </row>
    <row r="183" spans="1:12" ht="18" customHeight="1" x14ac:dyDescent="0.2">
      <c r="A183" s="34" t="s">
        <v>63</v>
      </c>
      <c r="B183" s="456" t="s">
        <v>64</v>
      </c>
      <c r="C183" s="457"/>
      <c r="D183" s="457"/>
      <c r="E183" s="458"/>
      <c r="F183" s="461" t="s">
        <v>31</v>
      </c>
      <c r="G183" s="461"/>
      <c r="H183" s="556">
        <v>1406</v>
      </c>
      <c r="I183" s="557">
        <v>1489</v>
      </c>
      <c r="J183" s="556">
        <v>1362</v>
      </c>
      <c r="K183" s="557">
        <v>1426</v>
      </c>
      <c r="L183" s="402">
        <f t="shared" si="2"/>
        <v>96.870554765291601</v>
      </c>
    </row>
    <row r="184" spans="1:12" ht="18" customHeight="1" x14ac:dyDescent="0.2">
      <c r="A184" s="34" t="s">
        <v>65</v>
      </c>
      <c r="B184" s="456" t="s">
        <v>66</v>
      </c>
      <c r="C184" s="457"/>
      <c r="D184" s="457"/>
      <c r="E184" s="458"/>
      <c r="F184" s="461" t="s">
        <v>31</v>
      </c>
      <c r="G184" s="461"/>
      <c r="H184" s="556">
        <v>480</v>
      </c>
      <c r="I184" s="557">
        <v>475</v>
      </c>
      <c r="J184" s="556">
        <v>485</v>
      </c>
      <c r="K184" s="557">
        <v>484</v>
      </c>
      <c r="L184" s="402">
        <f>J184/H184*100</f>
        <v>101.04166666666667</v>
      </c>
    </row>
    <row r="185" spans="1:12" ht="18" customHeight="1" x14ac:dyDescent="0.2">
      <c r="A185" s="34" t="s">
        <v>67</v>
      </c>
      <c r="B185" s="460" t="s">
        <v>68</v>
      </c>
      <c r="C185" s="460"/>
      <c r="D185" s="460"/>
      <c r="E185" s="460"/>
      <c r="F185" s="461" t="s">
        <v>31</v>
      </c>
      <c r="G185" s="461"/>
      <c r="H185" s="581" t="s">
        <v>34</v>
      </c>
      <c r="I185" s="581">
        <v>121</v>
      </c>
      <c r="J185" s="581" t="s">
        <v>34</v>
      </c>
      <c r="K185" s="581">
        <v>106</v>
      </c>
      <c r="L185" s="402" t="s">
        <v>35</v>
      </c>
    </row>
    <row r="186" spans="1:12" s="15" customFormat="1" ht="32.25" customHeight="1" x14ac:dyDescent="0.2">
      <c r="A186" s="602" t="s">
        <v>596</v>
      </c>
      <c r="B186" s="602"/>
      <c r="C186" s="602"/>
      <c r="D186" s="602"/>
      <c r="E186" s="602"/>
      <c r="F186" s="602"/>
      <c r="G186" s="602"/>
      <c r="H186" s="602"/>
      <c r="I186" s="602"/>
      <c r="J186" s="602"/>
      <c r="K186" s="602"/>
      <c r="L186" s="602"/>
    </row>
    <row r="187" spans="1:12" s="15" customFormat="1" ht="33" customHeight="1" x14ac:dyDescent="0.2">
      <c r="A187" s="602" t="s">
        <v>474</v>
      </c>
      <c r="B187" s="602"/>
      <c r="C187" s="602"/>
      <c r="D187" s="602"/>
      <c r="E187" s="602"/>
      <c r="F187" s="602"/>
      <c r="G187" s="602"/>
      <c r="H187" s="602"/>
      <c r="I187" s="602"/>
      <c r="J187" s="602"/>
      <c r="K187" s="602"/>
      <c r="L187" s="602"/>
    </row>
    <row r="188" spans="1:12" ht="16.5" customHeight="1" x14ac:dyDescent="0.2">
      <c r="A188" s="443"/>
      <c r="B188" s="443"/>
      <c r="C188" s="443"/>
      <c r="D188" s="443"/>
      <c r="E188" s="443"/>
      <c r="F188" s="443"/>
      <c r="G188" s="443"/>
      <c r="H188" s="443"/>
      <c r="I188" s="443"/>
      <c r="J188" s="443"/>
      <c r="K188" s="443"/>
      <c r="L188" s="443"/>
    </row>
    <row r="189" spans="1:12" ht="32.25" customHeight="1" x14ac:dyDescent="0.2">
      <c r="A189" s="584" t="s">
        <v>571</v>
      </c>
      <c r="B189" s="445"/>
      <c r="C189" s="445"/>
      <c r="D189" s="445"/>
      <c r="E189" s="445"/>
      <c r="F189" s="445"/>
      <c r="G189" s="445"/>
      <c r="H189" s="445"/>
      <c r="I189" s="445"/>
      <c r="J189" s="445"/>
      <c r="K189" s="445"/>
      <c r="L189" s="445"/>
    </row>
    <row r="190" spans="1:12" ht="30" customHeight="1" x14ac:dyDescent="0.2">
      <c r="A190" s="316"/>
      <c r="B190" s="316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</row>
    <row r="191" spans="1:12" ht="43.5" customHeight="1" x14ac:dyDescent="0.2">
      <c r="A191" s="316"/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</row>
    <row r="192" spans="1:12" ht="41.25" customHeight="1" x14ac:dyDescent="0.2">
      <c r="A192" s="579"/>
      <c r="B192" s="601"/>
      <c r="C192" s="601"/>
      <c r="D192" s="601"/>
      <c r="E192" s="601"/>
      <c r="F192" s="601"/>
      <c r="G192" s="601"/>
      <c r="H192" s="601"/>
      <c r="I192" s="601"/>
      <c r="J192" s="601"/>
      <c r="K192" s="601"/>
      <c r="L192" s="601"/>
    </row>
    <row r="193" spans="1:17" ht="25.5" customHeight="1" x14ac:dyDescent="0.2">
      <c r="A193" s="317"/>
      <c r="B193" s="317"/>
      <c r="C193" s="317"/>
      <c r="D193" s="317"/>
      <c r="E193" s="317"/>
      <c r="F193" s="317"/>
      <c r="G193" s="318"/>
      <c r="H193" s="318"/>
      <c r="I193" s="318"/>
      <c r="J193" s="318"/>
      <c r="K193" s="318"/>
      <c r="L193" s="318"/>
    </row>
    <row r="194" spans="1:17" ht="26.25" customHeight="1" x14ac:dyDescent="0.2">
      <c r="A194" s="317"/>
      <c r="B194" s="317"/>
      <c r="C194" s="317"/>
      <c r="D194" s="317"/>
      <c r="E194" s="317"/>
      <c r="F194" s="317"/>
      <c r="G194" s="318"/>
      <c r="H194" s="318"/>
      <c r="I194" s="318"/>
      <c r="J194" s="318"/>
      <c r="K194" s="318"/>
      <c r="L194" s="318"/>
    </row>
    <row r="195" spans="1:17" ht="18.75" customHeight="1" x14ac:dyDescent="0.2">
      <c r="A195" s="317"/>
      <c r="B195" s="317"/>
      <c r="C195" s="317"/>
      <c r="D195" s="317"/>
      <c r="E195" s="317"/>
      <c r="F195" s="317"/>
      <c r="G195" s="318"/>
      <c r="H195" s="318"/>
      <c r="I195" s="318"/>
      <c r="J195" s="318"/>
      <c r="K195" s="318"/>
      <c r="L195" s="318"/>
    </row>
    <row r="196" spans="1:17" ht="18.75" customHeight="1" x14ac:dyDescent="0.2">
      <c r="A196" s="317"/>
      <c r="B196" s="317"/>
      <c r="C196" s="317"/>
      <c r="D196" s="317"/>
      <c r="E196" s="317"/>
      <c r="F196" s="317"/>
      <c r="G196" s="318"/>
      <c r="H196" s="318"/>
      <c r="I196" s="318"/>
      <c r="J196" s="318"/>
      <c r="K196" s="318"/>
      <c r="L196" s="318"/>
    </row>
    <row r="197" spans="1:17" ht="18.75" customHeight="1" x14ac:dyDescent="0.2">
      <c r="A197" s="317"/>
      <c r="B197" s="317"/>
      <c r="C197" s="317"/>
      <c r="D197" s="317"/>
      <c r="E197" s="317"/>
      <c r="F197" s="317"/>
      <c r="G197" s="318"/>
      <c r="H197" s="318"/>
      <c r="I197" s="318"/>
      <c r="J197" s="318"/>
      <c r="K197" s="318"/>
      <c r="L197" s="318"/>
    </row>
    <row r="198" spans="1:17" ht="18.75" customHeight="1" x14ac:dyDescent="0.2">
      <c r="A198" s="317"/>
      <c r="B198" s="317"/>
      <c r="C198" s="317"/>
      <c r="D198" s="317"/>
      <c r="E198" s="317"/>
      <c r="F198" s="317"/>
      <c r="G198" s="318"/>
      <c r="H198" s="318"/>
      <c r="I198" s="318"/>
      <c r="J198" s="318"/>
      <c r="K198" s="318"/>
      <c r="L198" s="318"/>
    </row>
    <row r="199" spans="1:17" ht="18.75" customHeight="1" x14ac:dyDescent="0.2">
      <c r="A199" s="317"/>
      <c r="B199" s="317"/>
      <c r="C199" s="317"/>
      <c r="D199" s="317"/>
      <c r="E199" s="317"/>
      <c r="F199" s="317"/>
      <c r="G199" s="318"/>
      <c r="H199" s="318"/>
      <c r="I199" s="318"/>
      <c r="J199" s="318"/>
      <c r="K199" s="318"/>
      <c r="L199" s="318"/>
    </row>
    <row r="200" spans="1:17" ht="18.75" customHeight="1" x14ac:dyDescent="0.2">
      <c r="A200" s="317"/>
      <c r="B200" s="317"/>
      <c r="C200" s="317"/>
      <c r="D200" s="317"/>
      <c r="E200" s="317"/>
      <c r="F200" s="317"/>
      <c r="G200" s="318"/>
      <c r="H200" s="318"/>
      <c r="I200" s="318"/>
      <c r="J200" s="318"/>
      <c r="K200" s="318"/>
      <c r="L200" s="318"/>
    </row>
    <row r="201" spans="1:17" ht="18.75" customHeight="1" x14ac:dyDescent="0.2">
      <c r="A201" s="317"/>
      <c r="B201" s="317"/>
      <c r="C201" s="317"/>
      <c r="D201" s="317"/>
      <c r="E201" s="317"/>
      <c r="F201" s="317"/>
      <c r="G201" s="318"/>
      <c r="H201" s="318"/>
      <c r="I201" s="318"/>
      <c r="J201" s="318"/>
      <c r="K201" s="318"/>
      <c r="L201" s="318"/>
    </row>
    <row r="202" spans="1:17" ht="18.75" customHeight="1" x14ac:dyDescent="0.2">
      <c r="A202" s="317"/>
      <c r="B202" s="317"/>
      <c r="C202" s="317"/>
      <c r="D202" s="317"/>
      <c r="E202" s="317"/>
      <c r="F202" s="317"/>
      <c r="G202" s="318"/>
      <c r="H202" s="318"/>
      <c r="I202" s="318"/>
      <c r="J202" s="318"/>
      <c r="K202" s="318"/>
      <c r="L202" s="318"/>
    </row>
    <row r="203" spans="1:17" ht="32.25" customHeight="1" x14ac:dyDescent="0.2">
      <c r="A203" s="597" t="s">
        <v>567</v>
      </c>
      <c r="B203" s="597"/>
      <c r="C203" s="597"/>
      <c r="D203" s="597"/>
      <c r="E203" s="597"/>
      <c r="F203" s="597"/>
      <c r="G203" s="597"/>
      <c r="H203" s="597"/>
      <c r="I203" s="597"/>
      <c r="J203" s="597"/>
      <c r="K203" s="597"/>
      <c r="L203" s="597"/>
    </row>
    <row r="204" spans="1:17" ht="48" customHeight="1" x14ac:dyDescent="0.2">
      <c r="A204" s="371" t="s">
        <v>14</v>
      </c>
      <c r="B204" s="432" t="s">
        <v>28</v>
      </c>
      <c r="C204" s="432"/>
      <c r="D204" s="432"/>
      <c r="E204" s="432"/>
      <c r="F204" s="513" t="s">
        <v>16</v>
      </c>
      <c r="G204" s="513"/>
      <c r="H204" s="435" t="s">
        <v>569</v>
      </c>
      <c r="I204" s="435"/>
      <c r="J204" s="435" t="s">
        <v>570</v>
      </c>
      <c r="K204" s="435"/>
      <c r="L204" s="374" t="s">
        <v>71</v>
      </c>
    </row>
    <row r="205" spans="1:17" ht="31.5" customHeight="1" x14ac:dyDescent="0.2">
      <c r="A205" s="235">
        <v>1</v>
      </c>
      <c r="B205" s="478" t="s">
        <v>622</v>
      </c>
      <c r="C205" s="479"/>
      <c r="D205" s="479"/>
      <c r="E205" s="480"/>
      <c r="F205" s="603" t="s">
        <v>31</v>
      </c>
      <c r="G205" s="603"/>
      <c r="H205" s="519">
        <v>162</v>
      </c>
      <c r="I205" s="519"/>
      <c r="J205" s="604">
        <v>334</v>
      </c>
      <c r="K205" s="605"/>
      <c r="L205" s="245" t="s">
        <v>592</v>
      </c>
    </row>
    <row r="206" spans="1:17" ht="20.100000000000001" customHeight="1" x14ac:dyDescent="0.2">
      <c r="A206" s="235">
        <v>2</v>
      </c>
      <c r="B206" s="478" t="s">
        <v>623</v>
      </c>
      <c r="C206" s="479"/>
      <c r="D206" s="479"/>
      <c r="E206" s="480"/>
      <c r="F206" s="603" t="s">
        <v>31</v>
      </c>
      <c r="G206" s="603"/>
      <c r="H206" s="519">
        <v>293</v>
      </c>
      <c r="I206" s="519"/>
      <c r="J206" s="604">
        <v>459</v>
      </c>
      <c r="K206" s="605"/>
      <c r="L206" s="245">
        <f>J206/H206*100</f>
        <v>156.65529010238907</v>
      </c>
      <c r="Q206" s="111"/>
    </row>
    <row r="207" spans="1:17" ht="33.75" customHeight="1" x14ac:dyDescent="0.2">
      <c r="A207" s="235">
        <v>3</v>
      </c>
      <c r="B207" s="478" t="s">
        <v>624</v>
      </c>
      <c r="C207" s="479"/>
      <c r="D207" s="479"/>
      <c r="E207" s="480"/>
      <c r="F207" s="603" t="s">
        <v>31</v>
      </c>
      <c r="G207" s="603"/>
      <c r="H207" s="474">
        <v>107</v>
      </c>
      <c r="I207" s="474"/>
      <c r="J207" s="482">
        <v>281</v>
      </c>
      <c r="K207" s="483"/>
      <c r="L207" s="245" t="s">
        <v>621</v>
      </c>
    </row>
    <row r="208" spans="1:17" ht="22.5" customHeight="1" x14ac:dyDescent="0.2">
      <c r="A208" s="235">
        <v>4</v>
      </c>
      <c r="B208" s="478" t="s">
        <v>72</v>
      </c>
      <c r="C208" s="479"/>
      <c r="D208" s="479"/>
      <c r="E208" s="480"/>
      <c r="F208" s="603" t="s">
        <v>31</v>
      </c>
      <c r="G208" s="603"/>
      <c r="H208" s="474">
        <v>598</v>
      </c>
      <c r="I208" s="474"/>
      <c r="J208" s="482">
        <v>546</v>
      </c>
      <c r="K208" s="483"/>
      <c r="L208" s="245">
        <f>J208/H208*100</f>
        <v>91.304347826086953</v>
      </c>
    </row>
    <row r="209" spans="1:12" ht="22.5" customHeight="1" x14ac:dyDescent="0.2">
      <c r="A209" s="235">
        <v>5</v>
      </c>
      <c r="B209" s="478" t="s">
        <v>73</v>
      </c>
      <c r="C209" s="479"/>
      <c r="D209" s="479"/>
      <c r="E209" s="480"/>
      <c r="F209" s="603" t="s">
        <v>74</v>
      </c>
      <c r="G209" s="603"/>
      <c r="H209" s="606">
        <v>0.6</v>
      </c>
      <c r="I209" s="607"/>
      <c r="J209" s="606">
        <v>0.6</v>
      </c>
      <c r="K209" s="607"/>
      <c r="L209" s="245">
        <f>J209/H209*100</f>
        <v>100</v>
      </c>
    </row>
    <row r="210" spans="1:12" ht="22.5" customHeight="1" x14ac:dyDescent="0.2">
      <c r="A210" s="235">
        <v>6</v>
      </c>
      <c r="B210" s="478" t="s">
        <v>75</v>
      </c>
      <c r="C210" s="479"/>
      <c r="D210" s="479"/>
      <c r="E210" s="480"/>
      <c r="F210" s="603" t="s">
        <v>76</v>
      </c>
      <c r="G210" s="603"/>
      <c r="H210" s="606">
        <v>0.9</v>
      </c>
      <c r="I210" s="607"/>
      <c r="J210" s="606">
        <v>1.8</v>
      </c>
      <c r="K210" s="607"/>
      <c r="L210" s="246">
        <f>J210-H210</f>
        <v>0.9</v>
      </c>
    </row>
    <row r="211" spans="1:12" ht="30.75" customHeight="1" x14ac:dyDescent="0.2">
      <c r="A211" s="444" t="s">
        <v>672</v>
      </c>
      <c r="B211" s="444"/>
      <c r="C211" s="444"/>
      <c r="D211" s="444"/>
      <c r="E211" s="444"/>
      <c r="F211" s="444"/>
      <c r="G211" s="444"/>
      <c r="H211" s="444"/>
      <c r="I211" s="444"/>
      <c r="J211" s="444"/>
      <c r="K211" s="444"/>
      <c r="L211" s="444"/>
    </row>
    <row r="212" spans="1:12" ht="16.5" customHeight="1" x14ac:dyDescent="0.2">
      <c r="A212" s="443"/>
      <c r="B212" s="443"/>
      <c r="C212" s="443"/>
      <c r="D212" s="443"/>
      <c r="E212" s="443"/>
      <c r="F212" s="443"/>
      <c r="G212" s="443"/>
      <c r="H212" s="443"/>
      <c r="I212" s="443"/>
      <c r="J212" s="443"/>
      <c r="K212" s="443"/>
      <c r="L212" s="443"/>
    </row>
    <row r="213" spans="1:12" ht="24" customHeight="1" x14ac:dyDescent="0.2">
      <c r="A213" s="579" t="s">
        <v>572</v>
      </c>
      <c r="B213" s="579"/>
      <c r="C213" s="579"/>
      <c r="D213" s="579"/>
      <c r="E213" s="579"/>
      <c r="F213" s="579"/>
      <c r="G213" s="579"/>
      <c r="H213" s="579"/>
      <c r="I213" s="579"/>
      <c r="J213" s="579"/>
      <c r="K213" s="579"/>
      <c r="L213" s="579"/>
    </row>
    <row r="214" spans="1:12" ht="19.5" customHeight="1" x14ac:dyDescent="0.2">
      <c r="A214" s="445" t="s">
        <v>77</v>
      </c>
      <c r="B214" s="445"/>
      <c r="C214" s="445"/>
      <c r="D214" s="445"/>
      <c r="E214" s="445"/>
      <c r="F214" s="445" t="s">
        <v>78</v>
      </c>
      <c r="G214" s="445"/>
      <c r="H214" s="445"/>
      <c r="I214" s="445"/>
      <c r="J214" s="445"/>
      <c r="K214" s="445"/>
      <c r="L214" s="445"/>
    </row>
    <row r="215" spans="1:12" ht="27.75" customHeight="1" x14ac:dyDescent="0.2">
      <c r="A215" s="36"/>
      <c r="B215" s="37"/>
      <c r="C215" s="38"/>
      <c r="D215" s="39"/>
      <c r="E215" s="39"/>
      <c r="F215" s="40"/>
    </row>
    <row r="216" spans="1:12" ht="27.75" customHeight="1" x14ac:dyDescent="0.2">
      <c r="A216" s="36"/>
      <c r="B216" s="37"/>
      <c r="C216" s="38"/>
      <c r="D216" s="39"/>
      <c r="E216" s="39"/>
      <c r="F216" s="40"/>
    </row>
    <row r="217" spans="1:12" ht="27.75" customHeight="1" x14ac:dyDescent="0.2">
      <c r="A217" s="36"/>
      <c r="B217" s="37"/>
      <c r="C217" s="38"/>
      <c r="D217" s="39"/>
      <c r="E217" s="39"/>
      <c r="F217" s="40"/>
    </row>
    <row r="218" spans="1:12" ht="27.75" customHeight="1" x14ac:dyDescent="0.2">
      <c r="A218" s="36"/>
      <c r="B218" s="37"/>
      <c r="C218" s="38"/>
      <c r="D218" s="39"/>
      <c r="E218" s="39"/>
      <c r="F218" s="40"/>
    </row>
    <row r="219" spans="1:12" ht="27.75" customHeight="1" x14ac:dyDescent="0.2">
      <c r="A219" s="36"/>
      <c r="B219" s="37"/>
      <c r="C219" s="38"/>
      <c r="D219" s="39"/>
      <c r="E219" s="39"/>
      <c r="F219" s="40"/>
    </row>
    <row r="220" spans="1:12" ht="27.75" customHeight="1" x14ac:dyDescent="0.2">
      <c r="A220" s="36"/>
      <c r="B220" s="37"/>
      <c r="C220" s="38"/>
      <c r="D220" s="39"/>
      <c r="E220" s="39"/>
      <c r="F220" s="40"/>
    </row>
    <row r="221" spans="1:12" ht="27.75" customHeight="1" x14ac:dyDescent="0.2">
      <c r="A221" s="36"/>
      <c r="B221" s="37"/>
      <c r="C221" s="38"/>
      <c r="D221" s="39"/>
      <c r="E221" s="39"/>
      <c r="F221" s="40"/>
    </row>
    <row r="222" spans="1:12" ht="38.25" customHeight="1" x14ac:dyDescent="0.2">
      <c r="A222" s="445" t="s">
        <v>79</v>
      </c>
      <c r="B222" s="445"/>
      <c r="C222" s="445"/>
      <c r="D222" s="445"/>
      <c r="E222" s="445"/>
      <c r="F222" s="445"/>
      <c r="G222" s="445"/>
      <c r="H222" s="445"/>
      <c r="I222" s="445"/>
      <c r="J222" s="445"/>
      <c r="K222" s="445"/>
      <c r="L222" s="445"/>
    </row>
    <row r="223" spans="1:12" ht="27.75" customHeight="1" x14ac:dyDescent="0.2">
      <c r="A223" s="36"/>
      <c r="B223" s="37"/>
      <c r="C223" s="38"/>
      <c r="D223" s="39"/>
      <c r="E223" s="39"/>
      <c r="F223" s="40"/>
    </row>
    <row r="224" spans="1:12" ht="27.75" customHeight="1" x14ac:dyDescent="0.2">
      <c r="A224" s="36"/>
      <c r="B224" s="37"/>
      <c r="C224" s="38"/>
      <c r="D224" s="39"/>
      <c r="E224" s="39"/>
      <c r="F224" s="40"/>
    </row>
    <row r="225" spans="1:16" ht="27.75" customHeight="1" x14ac:dyDescent="0.2">
      <c r="A225" s="36"/>
      <c r="B225" s="37"/>
      <c r="C225" s="38"/>
      <c r="D225" s="39"/>
      <c r="E225" s="39"/>
      <c r="F225" s="40"/>
    </row>
    <row r="226" spans="1:16" ht="27.75" customHeight="1" x14ac:dyDescent="0.2">
      <c r="A226" s="36"/>
      <c r="B226" s="37"/>
      <c r="C226" s="38"/>
      <c r="D226" s="39"/>
      <c r="E226" s="39"/>
      <c r="F226" s="40"/>
    </row>
    <row r="227" spans="1:16" ht="27.75" customHeight="1" x14ac:dyDescent="0.2">
      <c r="A227" s="36"/>
      <c r="B227" s="37"/>
      <c r="C227" s="38"/>
      <c r="D227" s="39"/>
      <c r="E227" s="39"/>
      <c r="F227" s="40"/>
    </row>
    <row r="228" spans="1:16" ht="27.75" customHeight="1" x14ac:dyDescent="0.2">
      <c r="A228" s="36"/>
      <c r="B228" s="37"/>
      <c r="C228" s="38"/>
      <c r="D228" s="39"/>
      <c r="E228" s="39"/>
      <c r="F228" s="40"/>
    </row>
    <row r="229" spans="1:16" ht="27.75" customHeight="1" x14ac:dyDescent="0.2">
      <c r="A229" s="36"/>
      <c r="B229" s="37"/>
      <c r="C229" s="38"/>
      <c r="D229" s="39"/>
      <c r="E229" s="39"/>
      <c r="F229" s="40"/>
    </row>
    <row r="230" spans="1:16" ht="27.75" customHeight="1" x14ac:dyDescent="0.2">
      <c r="A230" s="36"/>
      <c r="B230" s="37"/>
      <c r="C230" s="38"/>
      <c r="D230" s="39"/>
      <c r="E230" s="39"/>
      <c r="F230" s="40"/>
    </row>
    <row r="231" spans="1:16" ht="27.75" customHeight="1" x14ac:dyDescent="0.2">
      <c r="A231" s="36"/>
      <c r="B231" s="37"/>
      <c r="C231" s="38"/>
      <c r="D231" s="39"/>
      <c r="E231" s="39"/>
      <c r="F231" s="40"/>
    </row>
    <row r="232" spans="1:16" ht="17.25" customHeight="1" x14ac:dyDescent="0.2">
      <c r="A232" s="41"/>
      <c r="B232" s="42"/>
      <c r="C232" s="43"/>
      <c r="D232" s="44"/>
      <c r="E232" s="44"/>
      <c r="F232" s="45"/>
    </row>
    <row r="233" spans="1:16" ht="32.25" customHeight="1" x14ac:dyDescent="0.2">
      <c r="A233" s="584" t="s">
        <v>608</v>
      </c>
      <c r="B233" s="584"/>
      <c r="C233" s="584"/>
      <c r="D233" s="584"/>
      <c r="E233" s="584"/>
      <c r="F233" s="584"/>
      <c r="G233" s="584"/>
      <c r="H233" s="584"/>
      <c r="I233" s="584"/>
      <c r="J233" s="584"/>
      <c r="K233" s="584"/>
      <c r="L233" s="584"/>
    </row>
    <row r="234" spans="1:16" ht="28.5" customHeight="1" x14ac:dyDescent="0.2">
      <c r="A234" s="232" t="s">
        <v>14</v>
      </c>
      <c r="B234" s="414" t="s">
        <v>28</v>
      </c>
      <c r="C234" s="580"/>
      <c r="D234" s="580"/>
      <c r="E234" s="415"/>
      <c r="F234" s="513" t="s">
        <v>16</v>
      </c>
      <c r="G234" s="513"/>
      <c r="H234" s="435" t="s">
        <v>569</v>
      </c>
      <c r="I234" s="435"/>
      <c r="J234" s="435" t="s">
        <v>570</v>
      </c>
      <c r="K234" s="435"/>
      <c r="L234" s="236" t="s">
        <v>29</v>
      </c>
      <c r="P234" s="15"/>
    </row>
    <row r="235" spans="1:16" ht="33.75" customHeight="1" x14ac:dyDescent="0.25">
      <c r="A235" s="232">
        <v>1</v>
      </c>
      <c r="B235" s="608" t="s">
        <v>648</v>
      </c>
      <c r="C235" s="609"/>
      <c r="D235" s="609"/>
      <c r="E235" s="610"/>
      <c r="F235" s="611" t="s">
        <v>80</v>
      </c>
      <c r="G235" s="611" t="s">
        <v>81</v>
      </c>
      <c r="H235" s="612">
        <v>42031637.5</v>
      </c>
      <c r="I235" s="613"/>
      <c r="J235" s="614">
        <v>42465298.5</v>
      </c>
      <c r="K235" s="615"/>
      <c r="L235" s="246">
        <f>J235/H235*100</f>
        <v>101.03174900097575</v>
      </c>
      <c r="M235" s="101" t="s">
        <v>452</v>
      </c>
      <c r="N235" s="110"/>
      <c r="O235" s="110"/>
    </row>
    <row r="236" spans="1:16" ht="20.100000000000001" customHeight="1" x14ac:dyDescent="0.25">
      <c r="A236" s="34" t="s">
        <v>20</v>
      </c>
      <c r="B236" s="456" t="s">
        <v>36</v>
      </c>
      <c r="C236" s="457"/>
      <c r="D236" s="457"/>
      <c r="E236" s="458"/>
      <c r="F236" s="542" t="s">
        <v>80</v>
      </c>
      <c r="G236" s="542" t="s">
        <v>81</v>
      </c>
      <c r="H236" s="569">
        <v>34272830</v>
      </c>
      <c r="I236" s="570"/>
      <c r="J236" s="545">
        <v>30553251.5</v>
      </c>
      <c r="K236" s="546">
        <v>77405910.799999997</v>
      </c>
      <c r="L236" s="70">
        <f>J236/H236*100</f>
        <v>89.147150964772976</v>
      </c>
      <c r="N236" s="561"/>
      <c r="O236" s="561"/>
    </row>
    <row r="237" spans="1:16" ht="17.25" customHeight="1" x14ac:dyDescent="0.25">
      <c r="A237" s="34" t="s">
        <v>22</v>
      </c>
      <c r="B237" s="456" t="s">
        <v>37</v>
      </c>
      <c r="C237" s="457"/>
      <c r="D237" s="457"/>
      <c r="E237" s="458"/>
      <c r="F237" s="542" t="s">
        <v>80</v>
      </c>
      <c r="G237" s="542" t="s">
        <v>81</v>
      </c>
      <c r="H237" s="618">
        <v>466373.5</v>
      </c>
      <c r="I237" s="619"/>
      <c r="J237" s="545">
        <v>969201.3</v>
      </c>
      <c r="K237" s="546">
        <v>2633934</v>
      </c>
      <c r="L237" s="324" t="s">
        <v>592</v>
      </c>
      <c r="N237" s="561"/>
      <c r="O237" s="561"/>
    </row>
    <row r="238" spans="1:16" ht="32.25" customHeight="1" x14ac:dyDescent="0.25">
      <c r="A238" s="34" t="s">
        <v>24</v>
      </c>
      <c r="B238" s="456" t="s">
        <v>38</v>
      </c>
      <c r="C238" s="457"/>
      <c r="D238" s="457"/>
      <c r="E238" s="458"/>
      <c r="F238" s="542" t="s">
        <v>80</v>
      </c>
      <c r="G238" s="542" t="s">
        <v>81</v>
      </c>
      <c r="H238" s="569">
        <v>968019.2</v>
      </c>
      <c r="I238" s="570"/>
      <c r="J238" s="616">
        <v>1449835.5</v>
      </c>
      <c r="K238" s="617">
        <v>1795440.3</v>
      </c>
      <c r="L238" s="324">
        <f t="shared" ref="L238" si="3">J238/H238*100</f>
        <v>149.77342391555871</v>
      </c>
      <c r="N238" s="561"/>
      <c r="O238" s="561"/>
    </row>
    <row r="239" spans="1:16" ht="17.25" customHeight="1" x14ac:dyDescent="0.2">
      <c r="A239" s="34" t="s">
        <v>26</v>
      </c>
      <c r="B239" s="456" t="s">
        <v>42</v>
      </c>
      <c r="C239" s="457"/>
      <c r="D239" s="457"/>
      <c r="E239" s="458"/>
      <c r="F239" s="542" t="s">
        <v>80</v>
      </c>
      <c r="G239" s="542" t="s">
        <v>81</v>
      </c>
      <c r="H239" s="599" t="s">
        <v>443</v>
      </c>
      <c r="I239" s="600" t="s">
        <v>443</v>
      </c>
      <c r="J239" s="545" t="s">
        <v>443</v>
      </c>
      <c r="K239" s="546" t="s">
        <v>443</v>
      </c>
      <c r="L239" s="14" t="s">
        <v>35</v>
      </c>
      <c r="N239" s="561"/>
      <c r="O239" s="561"/>
    </row>
    <row r="240" spans="1:16" ht="35.25" customHeight="1" x14ac:dyDescent="0.2">
      <c r="A240" s="34" t="s">
        <v>39</v>
      </c>
      <c r="B240" s="456" t="s">
        <v>44</v>
      </c>
      <c r="C240" s="457"/>
      <c r="D240" s="457"/>
      <c r="E240" s="458"/>
      <c r="F240" s="542" t="s">
        <v>80</v>
      </c>
      <c r="G240" s="542" t="s">
        <v>81</v>
      </c>
      <c r="H240" s="599" t="s">
        <v>34</v>
      </c>
      <c r="I240" s="600" t="s">
        <v>443</v>
      </c>
      <c r="J240" s="563" t="s">
        <v>34</v>
      </c>
      <c r="K240" s="564" t="s">
        <v>443</v>
      </c>
      <c r="L240" s="14" t="s">
        <v>35</v>
      </c>
      <c r="N240" s="560"/>
      <c r="O240" s="560"/>
    </row>
    <row r="241" spans="1:16" ht="20.100000000000001" customHeight="1" x14ac:dyDescent="0.2">
      <c r="A241" s="34" t="s">
        <v>41</v>
      </c>
      <c r="B241" s="456" t="s">
        <v>46</v>
      </c>
      <c r="C241" s="457"/>
      <c r="D241" s="457"/>
      <c r="E241" s="458"/>
      <c r="F241" s="542" t="s">
        <v>80</v>
      </c>
      <c r="G241" s="542" t="s">
        <v>81</v>
      </c>
      <c r="H241" s="543">
        <v>2963148.9</v>
      </c>
      <c r="I241" s="544">
        <v>6982864.7999999998</v>
      </c>
      <c r="J241" s="545">
        <v>3122016.3</v>
      </c>
      <c r="K241" s="546">
        <v>7320808.9000000004</v>
      </c>
      <c r="L241" s="14">
        <f>J241/H241*100</f>
        <v>105.36143829964131</v>
      </c>
      <c r="N241" s="561"/>
      <c r="O241" s="561"/>
    </row>
    <row r="242" spans="1:16" ht="18.75" customHeight="1" x14ac:dyDescent="0.2">
      <c r="A242" s="34" t="s">
        <v>43</v>
      </c>
      <c r="B242" s="549" t="s">
        <v>48</v>
      </c>
      <c r="C242" s="550"/>
      <c r="D242" s="550"/>
      <c r="E242" s="551"/>
      <c r="F242" s="542" t="s">
        <v>80</v>
      </c>
      <c r="G242" s="542" t="s">
        <v>81</v>
      </c>
      <c r="H242" s="543" t="s">
        <v>34</v>
      </c>
      <c r="I242" s="544">
        <v>20</v>
      </c>
      <c r="J242" s="545" t="s">
        <v>34</v>
      </c>
      <c r="K242" s="546" t="s">
        <v>442</v>
      </c>
      <c r="L242" s="14" t="s">
        <v>35</v>
      </c>
      <c r="N242" s="145"/>
      <c r="O242" s="145"/>
    </row>
    <row r="243" spans="1:16" ht="20.100000000000001" customHeight="1" x14ac:dyDescent="0.2">
      <c r="A243" s="34" t="s">
        <v>45</v>
      </c>
      <c r="B243" s="456" t="s">
        <v>50</v>
      </c>
      <c r="C243" s="457"/>
      <c r="D243" s="457"/>
      <c r="E243" s="458"/>
      <c r="F243" s="542" t="s">
        <v>80</v>
      </c>
      <c r="G243" s="542" t="s">
        <v>81</v>
      </c>
      <c r="H243" s="599" t="s">
        <v>443</v>
      </c>
      <c r="I243" s="600" t="s">
        <v>443</v>
      </c>
      <c r="J243" s="563" t="s">
        <v>443</v>
      </c>
      <c r="K243" s="564" t="s">
        <v>443</v>
      </c>
      <c r="L243" s="14" t="s">
        <v>35</v>
      </c>
      <c r="N243" s="560"/>
      <c r="O243" s="560"/>
    </row>
    <row r="244" spans="1:16" ht="20.100000000000001" customHeight="1" x14ac:dyDescent="0.2">
      <c r="A244" s="34" t="s">
        <v>47</v>
      </c>
      <c r="B244" s="456" t="s">
        <v>54</v>
      </c>
      <c r="C244" s="457"/>
      <c r="D244" s="457"/>
      <c r="E244" s="458"/>
      <c r="F244" s="542" t="s">
        <v>80</v>
      </c>
      <c r="G244" s="542" t="s">
        <v>81</v>
      </c>
      <c r="H244" s="543">
        <v>187579.3</v>
      </c>
      <c r="I244" s="544" t="s">
        <v>443</v>
      </c>
      <c r="J244" s="545">
        <v>193042.7</v>
      </c>
      <c r="K244" s="546" t="s">
        <v>443</v>
      </c>
      <c r="L244" s="14">
        <f>J244/H244*100</f>
        <v>102.91258150552861</v>
      </c>
      <c r="N244" s="562"/>
      <c r="O244" s="562"/>
    </row>
    <row r="245" spans="1:16" ht="20.100000000000001" customHeight="1" x14ac:dyDescent="0.2">
      <c r="A245" s="34" t="s">
        <v>49</v>
      </c>
      <c r="B245" s="456" t="s">
        <v>56</v>
      </c>
      <c r="C245" s="457"/>
      <c r="D245" s="457"/>
      <c r="E245" s="458"/>
      <c r="F245" s="547" t="s">
        <v>80</v>
      </c>
      <c r="G245" s="548"/>
      <c r="H245" s="543">
        <v>1760874.7</v>
      </c>
      <c r="I245" s="544">
        <v>2442873.5</v>
      </c>
      <c r="J245" s="545">
        <v>4752908.8</v>
      </c>
      <c r="K245" s="546">
        <v>2984026.9</v>
      </c>
      <c r="L245" s="14" t="s">
        <v>591</v>
      </c>
      <c r="N245" s="561"/>
      <c r="O245" s="561"/>
    </row>
    <row r="246" spans="1:16" ht="31.5" customHeight="1" x14ac:dyDescent="0.2">
      <c r="A246" s="34" t="s">
        <v>51</v>
      </c>
      <c r="B246" s="456" t="s">
        <v>58</v>
      </c>
      <c r="C246" s="457"/>
      <c r="D246" s="457"/>
      <c r="E246" s="458"/>
      <c r="F246" s="542" t="s">
        <v>80</v>
      </c>
      <c r="G246" s="542" t="s">
        <v>81</v>
      </c>
      <c r="H246" s="543">
        <v>305277</v>
      </c>
      <c r="I246" s="544">
        <v>568357.4</v>
      </c>
      <c r="J246" s="545">
        <v>557403.80000000005</v>
      </c>
      <c r="K246" s="546">
        <v>2773232.4</v>
      </c>
      <c r="L246" s="14">
        <f>J246/H246*100</f>
        <v>182.58951706155395</v>
      </c>
      <c r="N246" s="561"/>
      <c r="O246" s="561"/>
    </row>
    <row r="247" spans="1:16" ht="34.5" customHeight="1" x14ac:dyDescent="0.2">
      <c r="A247" s="34" t="s">
        <v>53</v>
      </c>
      <c r="B247" s="456" t="s">
        <v>60</v>
      </c>
      <c r="C247" s="457"/>
      <c r="D247" s="457"/>
      <c r="E247" s="458"/>
      <c r="F247" s="542" t="s">
        <v>80</v>
      </c>
      <c r="G247" s="542" t="s">
        <v>81</v>
      </c>
      <c r="H247" s="543">
        <v>12067</v>
      </c>
      <c r="I247" s="544">
        <v>37158.699999999997</v>
      </c>
      <c r="J247" s="545">
        <v>20415.900000000001</v>
      </c>
      <c r="K247" s="546">
        <v>30163.3</v>
      </c>
      <c r="L247" s="14">
        <f>J247/H247*100</f>
        <v>169.18786773846028</v>
      </c>
      <c r="N247" s="561"/>
      <c r="O247" s="561"/>
    </row>
    <row r="248" spans="1:16" ht="18" customHeight="1" x14ac:dyDescent="0.2">
      <c r="A248" s="34" t="s">
        <v>55</v>
      </c>
      <c r="B248" s="456" t="s">
        <v>62</v>
      </c>
      <c r="C248" s="457"/>
      <c r="D248" s="457"/>
      <c r="E248" s="458"/>
      <c r="F248" s="542" t="s">
        <v>80</v>
      </c>
      <c r="G248" s="542" t="s">
        <v>81</v>
      </c>
      <c r="H248" s="543">
        <v>53132.3</v>
      </c>
      <c r="I248" s="544">
        <v>54175.4</v>
      </c>
      <c r="J248" s="545">
        <v>51035.7</v>
      </c>
      <c r="K248" s="546">
        <v>105280.8</v>
      </c>
      <c r="L248" s="14">
        <f>J248/H248*100</f>
        <v>96.054001050208612</v>
      </c>
      <c r="N248" s="561"/>
      <c r="O248" s="561"/>
    </row>
    <row r="249" spans="1:16" ht="20.100000000000001" customHeight="1" x14ac:dyDescent="0.2">
      <c r="A249" s="34" t="s">
        <v>57</v>
      </c>
      <c r="B249" s="456" t="s">
        <v>64</v>
      </c>
      <c r="C249" s="457"/>
      <c r="D249" s="457"/>
      <c r="E249" s="458"/>
      <c r="F249" s="542" t="s">
        <v>80</v>
      </c>
      <c r="G249" s="542" t="s">
        <v>81</v>
      </c>
      <c r="H249" s="599" t="s">
        <v>443</v>
      </c>
      <c r="I249" s="600" t="s">
        <v>443</v>
      </c>
      <c r="J249" s="563" t="s">
        <v>443</v>
      </c>
      <c r="K249" s="564" t="s">
        <v>443</v>
      </c>
      <c r="L249" s="14" t="s">
        <v>35</v>
      </c>
      <c r="N249" s="560"/>
      <c r="O249" s="560"/>
    </row>
    <row r="250" spans="1:16" ht="20.100000000000001" customHeight="1" x14ac:dyDescent="0.2">
      <c r="A250" s="34" t="s">
        <v>59</v>
      </c>
      <c r="B250" s="456" t="s">
        <v>66</v>
      </c>
      <c r="C250" s="457"/>
      <c r="D250" s="457"/>
      <c r="E250" s="458"/>
      <c r="F250" s="542" t="s">
        <v>80</v>
      </c>
      <c r="G250" s="542" t="s">
        <v>81</v>
      </c>
      <c r="H250" s="599" t="s">
        <v>443</v>
      </c>
      <c r="I250" s="600" t="s">
        <v>443</v>
      </c>
      <c r="J250" s="563" t="s">
        <v>443</v>
      </c>
      <c r="K250" s="564" t="s">
        <v>443</v>
      </c>
      <c r="L250" s="14" t="s">
        <v>35</v>
      </c>
      <c r="N250" s="561"/>
      <c r="O250" s="561"/>
    </row>
    <row r="251" spans="1:16" ht="20.100000000000001" customHeight="1" x14ac:dyDescent="0.2">
      <c r="A251" s="34" t="s">
        <v>61</v>
      </c>
      <c r="B251" s="460" t="s">
        <v>68</v>
      </c>
      <c r="C251" s="460"/>
      <c r="D251" s="460"/>
      <c r="E251" s="460"/>
      <c r="F251" s="542" t="s">
        <v>80</v>
      </c>
      <c r="G251" s="542" t="s">
        <v>81</v>
      </c>
      <c r="H251" s="620" t="s">
        <v>34</v>
      </c>
      <c r="I251" s="620" t="s">
        <v>443</v>
      </c>
      <c r="J251" s="621" t="s">
        <v>34</v>
      </c>
      <c r="K251" s="621" t="s">
        <v>443</v>
      </c>
      <c r="L251" s="14" t="s">
        <v>35</v>
      </c>
      <c r="N251" s="560"/>
      <c r="O251" s="560"/>
    </row>
    <row r="252" spans="1:16" ht="17.25" customHeight="1" x14ac:dyDescent="0.2">
      <c r="A252" s="373"/>
      <c r="B252" s="626"/>
      <c r="C252" s="626"/>
      <c r="D252" s="626"/>
      <c r="E252" s="626"/>
      <c r="F252" s="627"/>
      <c r="G252" s="627"/>
      <c r="H252" s="637"/>
      <c r="I252" s="637"/>
      <c r="J252" s="637"/>
      <c r="K252" s="637"/>
      <c r="L252" s="199"/>
    </row>
    <row r="253" spans="1:16" ht="28.5" customHeight="1" x14ac:dyDescent="0.2">
      <c r="A253" s="400" t="s">
        <v>14</v>
      </c>
      <c r="B253" s="414" t="s">
        <v>28</v>
      </c>
      <c r="C253" s="580"/>
      <c r="D253" s="580"/>
      <c r="E253" s="415"/>
      <c r="F253" s="513" t="s">
        <v>16</v>
      </c>
      <c r="G253" s="513"/>
      <c r="H253" s="555" t="s">
        <v>470</v>
      </c>
      <c r="I253" s="555"/>
      <c r="J253" s="555" t="s">
        <v>499</v>
      </c>
      <c r="K253" s="555"/>
      <c r="L253" s="403" t="s">
        <v>29</v>
      </c>
      <c r="M253" s="1" t="s">
        <v>447</v>
      </c>
      <c r="P253" s="15"/>
    </row>
    <row r="254" spans="1:16" ht="24" customHeight="1" x14ac:dyDescent="0.25">
      <c r="A254" s="392">
        <v>1</v>
      </c>
      <c r="B254" s="436" t="s">
        <v>647</v>
      </c>
      <c r="C254" s="437"/>
      <c r="D254" s="437"/>
      <c r="E254" s="438"/>
      <c r="F254" s="386"/>
      <c r="G254" s="387"/>
      <c r="H254" s="390"/>
      <c r="I254" s="391"/>
      <c r="J254" s="390"/>
      <c r="K254" s="391"/>
      <c r="L254" s="388"/>
      <c r="M254" s="101"/>
      <c r="N254" s="13"/>
      <c r="O254" s="13"/>
      <c r="P254" s="15"/>
    </row>
    <row r="255" spans="1:16" ht="18.75" customHeight="1" x14ac:dyDescent="0.25">
      <c r="A255" s="34" t="s">
        <v>20</v>
      </c>
      <c r="B255" s="642" t="s">
        <v>614</v>
      </c>
      <c r="C255" s="643"/>
      <c r="D255" s="643"/>
      <c r="E255" s="644"/>
      <c r="F255" s="547"/>
      <c r="G255" s="548"/>
      <c r="H255" s="624"/>
      <c r="I255" s="625"/>
      <c r="J255" s="624"/>
      <c r="K255" s="625"/>
      <c r="L255" s="374"/>
      <c r="M255" s="101"/>
      <c r="N255" s="13"/>
      <c r="O255" s="13"/>
      <c r="P255" s="15"/>
    </row>
    <row r="256" spans="1:16" ht="18.75" customHeight="1" x14ac:dyDescent="0.25">
      <c r="A256" s="34" t="s">
        <v>649</v>
      </c>
      <c r="B256" s="456" t="s">
        <v>597</v>
      </c>
      <c r="C256" s="457"/>
      <c r="D256" s="457"/>
      <c r="E256" s="458"/>
      <c r="F256" s="542" t="s">
        <v>83</v>
      </c>
      <c r="G256" s="542"/>
      <c r="H256" s="624">
        <v>0.41</v>
      </c>
      <c r="I256" s="625"/>
      <c r="J256" s="624">
        <v>0.33</v>
      </c>
      <c r="K256" s="625"/>
      <c r="L256" s="14">
        <f>J256/H256*100</f>
        <v>80.487804878048792</v>
      </c>
      <c r="M256" s="101"/>
      <c r="N256" s="13"/>
      <c r="O256" s="13"/>
      <c r="P256" s="15"/>
    </row>
    <row r="257" spans="1:16" ht="18.75" customHeight="1" x14ac:dyDescent="0.25">
      <c r="A257" s="34" t="s">
        <v>650</v>
      </c>
      <c r="B257" s="456" t="s">
        <v>598</v>
      </c>
      <c r="C257" s="457"/>
      <c r="D257" s="457"/>
      <c r="E257" s="458"/>
      <c r="F257" s="542" t="s">
        <v>83</v>
      </c>
      <c r="G257" s="542"/>
      <c r="H257" s="624">
        <v>0.01</v>
      </c>
      <c r="I257" s="625"/>
      <c r="J257" s="624">
        <v>0.01</v>
      </c>
      <c r="K257" s="625"/>
      <c r="L257" s="14">
        <f t="shared" ref="L257:L273" si="4">J257/H257*100</f>
        <v>100</v>
      </c>
      <c r="M257" s="101"/>
      <c r="N257" s="13"/>
      <c r="O257" s="13"/>
      <c r="P257" s="15"/>
    </row>
    <row r="258" spans="1:16" ht="18.75" customHeight="1" x14ac:dyDescent="0.25">
      <c r="A258" s="34" t="s">
        <v>651</v>
      </c>
      <c r="B258" s="456" t="s">
        <v>599</v>
      </c>
      <c r="C258" s="457"/>
      <c r="D258" s="457"/>
      <c r="E258" s="458"/>
      <c r="F258" s="542" t="s">
        <v>600</v>
      </c>
      <c r="G258" s="542"/>
      <c r="H258" s="624">
        <v>0.01</v>
      </c>
      <c r="I258" s="625"/>
      <c r="J258" s="624">
        <v>0.01</v>
      </c>
      <c r="K258" s="625"/>
      <c r="L258" s="14">
        <f t="shared" si="4"/>
        <v>100</v>
      </c>
      <c r="M258" s="101"/>
      <c r="N258" s="13"/>
      <c r="O258" s="13"/>
      <c r="P258" s="15"/>
    </row>
    <row r="259" spans="1:16" ht="30.75" customHeight="1" x14ac:dyDescent="0.2">
      <c r="A259" s="602" t="s">
        <v>596</v>
      </c>
      <c r="B259" s="602"/>
      <c r="C259" s="602"/>
      <c r="D259" s="602"/>
      <c r="E259" s="602"/>
      <c r="F259" s="602"/>
      <c r="G259" s="602"/>
      <c r="H259" s="602"/>
      <c r="I259" s="602"/>
      <c r="J259" s="602"/>
      <c r="K259" s="602"/>
      <c r="L259" s="602"/>
    </row>
    <row r="260" spans="1:16" ht="46.5" customHeight="1" x14ac:dyDescent="0.2">
      <c r="A260" s="602" t="s">
        <v>500</v>
      </c>
      <c r="B260" s="602"/>
      <c r="C260" s="602"/>
      <c r="D260" s="602"/>
      <c r="E260" s="602"/>
      <c r="F260" s="602"/>
      <c r="G260" s="602"/>
      <c r="H260" s="602"/>
      <c r="I260" s="602"/>
      <c r="J260" s="602"/>
      <c r="K260" s="602"/>
      <c r="L260" s="602"/>
    </row>
    <row r="261" spans="1:16" ht="28.5" customHeight="1" x14ac:dyDescent="0.2">
      <c r="A261" s="392" t="s">
        <v>14</v>
      </c>
      <c r="B261" s="638" t="s">
        <v>28</v>
      </c>
      <c r="C261" s="639"/>
      <c r="D261" s="639"/>
      <c r="E261" s="640"/>
      <c r="F261" s="641" t="s">
        <v>16</v>
      </c>
      <c r="G261" s="641"/>
      <c r="H261" s="435" t="s">
        <v>470</v>
      </c>
      <c r="I261" s="435"/>
      <c r="J261" s="435" t="s">
        <v>499</v>
      </c>
      <c r="K261" s="435"/>
      <c r="L261" s="388" t="s">
        <v>29</v>
      </c>
      <c r="M261" s="1" t="s">
        <v>447</v>
      </c>
      <c r="P261" s="15"/>
    </row>
    <row r="262" spans="1:16" ht="18.75" customHeight="1" x14ac:dyDescent="0.25">
      <c r="A262" s="34" t="s">
        <v>22</v>
      </c>
      <c r="B262" s="634" t="s">
        <v>615</v>
      </c>
      <c r="C262" s="635"/>
      <c r="D262" s="635"/>
      <c r="E262" s="636"/>
      <c r="F262" s="542"/>
      <c r="G262" s="542"/>
      <c r="H262" s="624"/>
      <c r="I262" s="625"/>
      <c r="J262" s="624"/>
      <c r="K262" s="625"/>
      <c r="L262" s="14"/>
      <c r="M262" s="101"/>
      <c r="N262" s="13"/>
      <c r="O262" s="13"/>
      <c r="P262" s="15"/>
    </row>
    <row r="263" spans="1:16" ht="20.100000000000001" customHeight="1" x14ac:dyDescent="0.2">
      <c r="A263" s="34" t="s">
        <v>652</v>
      </c>
      <c r="B263" s="510" t="s">
        <v>459</v>
      </c>
      <c r="C263" s="511"/>
      <c r="D263" s="511"/>
      <c r="E263" s="512"/>
      <c r="F263" s="542" t="s">
        <v>83</v>
      </c>
      <c r="G263" s="542"/>
      <c r="H263" s="622">
        <v>32.299999999999997</v>
      </c>
      <c r="I263" s="623"/>
      <c r="J263" s="622">
        <v>35</v>
      </c>
      <c r="K263" s="648"/>
      <c r="L263" s="14">
        <f t="shared" si="4"/>
        <v>108.35913312693499</v>
      </c>
    </row>
    <row r="264" spans="1:16" ht="20.100000000000001" customHeight="1" x14ac:dyDescent="0.2">
      <c r="A264" s="34" t="s">
        <v>653</v>
      </c>
      <c r="B264" s="456" t="s">
        <v>601</v>
      </c>
      <c r="C264" s="457"/>
      <c r="D264" s="457"/>
      <c r="E264" s="458"/>
      <c r="F264" s="542" t="s">
        <v>83</v>
      </c>
      <c r="G264" s="542"/>
      <c r="H264" s="622">
        <v>4063.2</v>
      </c>
      <c r="I264" s="623"/>
      <c r="J264" s="622">
        <v>2761.9</v>
      </c>
      <c r="K264" s="648"/>
      <c r="L264" s="14">
        <f t="shared" si="4"/>
        <v>67.973518409135664</v>
      </c>
    </row>
    <row r="265" spans="1:16" ht="20.100000000000001" customHeight="1" x14ac:dyDescent="0.2">
      <c r="A265" s="34" t="s">
        <v>654</v>
      </c>
      <c r="B265" s="456" t="s">
        <v>514</v>
      </c>
      <c r="C265" s="457"/>
      <c r="D265" s="457"/>
      <c r="E265" s="458"/>
      <c r="F265" s="542" t="s">
        <v>83</v>
      </c>
      <c r="G265" s="542"/>
      <c r="H265" s="622">
        <v>88.5</v>
      </c>
      <c r="I265" s="623"/>
      <c r="J265" s="622">
        <v>90.2</v>
      </c>
      <c r="K265" s="648"/>
      <c r="L265" s="14">
        <f t="shared" si="4"/>
        <v>101.92090395480227</v>
      </c>
    </row>
    <row r="266" spans="1:16" ht="20.25" customHeight="1" x14ac:dyDescent="0.2">
      <c r="A266" s="34" t="s">
        <v>655</v>
      </c>
      <c r="B266" s="508" t="s">
        <v>604</v>
      </c>
      <c r="C266" s="508"/>
      <c r="D266" s="508"/>
      <c r="E266" s="508"/>
      <c r="F266" s="542" t="s">
        <v>603</v>
      </c>
      <c r="G266" s="542"/>
      <c r="H266" s="645">
        <v>1000</v>
      </c>
      <c r="I266" s="645"/>
      <c r="J266" s="645">
        <v>0</v>
      </c>
      <c r="K266" s="645"/>
      <c r="L266" s="14">
        <f t="shared" si="4"/>
        <v>0</v>
      </c>
    </row>
    <row r="267" spans="1:16" ht="20.100000000000001" customHeight="1" x14ac:dyDescent="0.2">
      <c r="A267" s="34" t="s">
        <v>24</v>
      </c>
      <c r="B267" s="572" t="s">
        <v>616</v>
      </c>
      <c r="C267" s="572"/>
      <c r="D267" s="572"/>
      <c r="E267" s="572"/>
      <c r="F267" s="542"/>
      <c r="G267" s="542"/>
      <c r="H267" s="645"/>
      <c r="I267" s="645"/>
      <c r="J267" s="645"/>
      <c r="K267" s="645"/>
      <c r="L267" s="14"/>
    </row>
    <row r="268" spans="1:16" ht="20.100000000000001" customHeight="1" x14ac:dyDescent="0.2">
      <c r="A268" s="34" t="s">
        <v>656</v>
      </c>
      <c r="B268" s="460" t="s">
        <v>602</v>
      </c>
      <c r="C268" s="460"/>
      <c r="D268" s="460"/>
      <c r="E268" s="460"/>
      <c r="F268" s="542" t="s">
        <v>82</v>
      </c>
      <c r="G268" s="542" t="s">
        <v>82</v>
      </c>
      <c r="H268" s="630">
        <v>1428.83</v>
      </c>
      <c r="I268" s="630"/>
      <c r="J268" s="630">
        <v>1431.72</v>
      </c>
      <c r="K268" s="630"/>
      <c r="L268" s="14">
        <f t="shared" si="4"/>
        <v>100.20226339032637</v>
      </c>
      <c r="O268" s="128"/>
    </row>
    <row r="269" spans="1:16" ht="20.100000000000001" customHeight="1" x14ac:dyDescent="0.2">
      <c r="A269" s="34" t="s">
        <v>657</v>
      </c>
      <c r="B269" s="456" t="s">
        <v>605</v>
      </c>
      <c r="C269" s="457"/>
      <c r="D269" s="457"/>
      <c r="E269" s="458"/>
      <c r="F269" s="542" t="s">
        <v>82</v>
      </c>
      <c r="G269" s="542"/>
      <c r="H269" s="651">
        <v>850.15</v>
      </c>
      <c r="I269" s="652"/>
      <c r="J269" s="649">
        <v>702.5</v>
      </c>
      <c r="K269" s="650"/>
      <c r="L269" s="14">
        <f t="shared" si="4"/>
        <v>82.632476621772639</v>
      </c>
    </row>
    <row r="270" spans="1:16" ht="21.75" customHeight="1" x14ac:dyDescent="0.2">
      <c r="A270" s="51" t="s">
        <v>658</v>
      </c>
      <c r="B270" s="460" t="s">
        <v>606</v>
      </c>
      <c r="C270" s="460"/>
      <c r="D270" s="460"/>
      <c r="E270" s="460"/>
      <c r="F270" s="542" t="s">
        <v>82</v>
      </c>
      <c r="G270" s="542"/>
      <c r="H270" s="630">
        <v>29.5</v>
      </c>
      <c r="I270" s="630"/>
      <c r="J270" s="632">
        <v>4</v>
      </c>
      <c r="K270" s="632"/>
      <c r="L270" s="14">
        <f t="shared" si="4"/>
        <v>13.559322033898304</v>
      </c>
    </row>
    <row r="271" spans="1:16" ht="37.5" customHeight="1" x14ac:dyDescent="0.2">
      <c r="A271" s="51" t="s">
        <v>26</v>
      </c>
      <c r="B271" s="634" t="s">
        <v>625</v>
      </c>
      <c r="C271" s="635"/>
      <c r="D271" s="635"/>
      <c r="E271" s="636"/>
      <c r="F271" s="542"/>
      <c r="G271" s="542"/>
      <c r="H271" s="630"/>
      <c r="I271" s="630"/>
      <c r="J271" s="632"/>
      <c r="K271" s="632"/>
      <c r="L271" s="14"/>
    </row>
    <row r="272" spans="1:16" ht="18" customHeight="1" x14ac:dyDescent="0.2">
      <c r="A272" s="51" t="s">
        <v>659</v>
      </c>
      <c r="B272" s="460" t="s">
        <v>88</v>
      </c>
      <c r="C272" s="460"/>
      <c r="D272" s="460"/>
      <c r="E272" s="460"/>
      <c r="F272" s="542" t="s">
        <v>89</v>
      </c>
      <c r="G272" s="542" t="s">
        <v>90</v>
      </c>
      <c r="H272" s="631">
        <v>79.89</v>
      </c>
      <c r="I272" s="631">
        <v>318.7</v>
      </c>
      <c r="J272" s="631">
        <v>79.239999999999995</v>
      </c>
      <c r="K272" s="631"/>
      <c r="L272" s="14">
        <f t="shared" si="4"/>
        <v>99.186381274252085</v>
      </c>
    </row>
    <row r="273" spans="1:16" ht="20.100000000000001" customHeight="1" x14ac:dyDescent="0.2">
      <c r="A273" s="34" t="s">
        <v>660</v>
      </c>
      <c r="B273" s="460" t="s">
        <v>607</v>
      </c>
      <c r="C273" s="460"/>
      <c r="D273" s="460"/>
      <c r="E273" s="460"/>
      <c r="F273" s="542" t="s">
        <v>91</v>
      </c>
      <c r="G273" s="542" t="s">
        <v>91</v>
      </c>
      <c r="H273" s="631">
        <v>765.83</v>
      </c>
      <c r="I273" s="631">
        <v>318.7</v>
      </c>
      <c r="J273" s="631">
        <v>746.44</v>
      </c>
      <c r="K273" s="631"/>
      <c r="L273" s="14">
        <f t="shared" si="4"/>
        <v>97.468106498831332</v>
      </c>
    </row>
    <row r="274" spans="1:16" ht="16.5" customHeight="1" x14ac:dyDescent="0.2">
      <c r="A274" s="375"/>
      <c r="B274" s="376"/>
      <c r="C274" s="376"/>
      <c r="D274" s="376"/>
      <c r="E274" s="376"/>
      <c r="F274" s="377"/>
      <c r="G274" s="377"/>
      <c r="H274" s="378"/>
      <c r="I274" s="378"/>
      <c r="J274" s="378"/>
      <c r="K274" s="378"/>
      <c r="L274" s="379"/>
    </row>
    <row r="275" spans="1:16" ht="32.25" customHeight="1" x14ac:dyDescent="0.2">
      <c r="A275" s="633" t="s">
        <v>92</v>
      </c>
      <c r="B275" s="633"/>
      <c r="C275" s="633"/>
      <c r="D275" s="633"/>
      <c r="E275" s="633"/>
      <c r="F275" s="633"/>
      <c r="G275" s="633"/>
      <c r="H275" s="633"/>
      <c r="I275" s="633"/>
      <c r="J275" s="633"/>
      <c r="K275" s="633"/>
      <c r="L275" s="633"/>
    </row>
    <row r="276" spans="1:16" s="15" customFormat="1" ht="33" customHeight="1" x14ac:dyDescent="0.2">
      <c r="A276" s="400" t="s">
        <v>14</v>
      </c>
      <c r="B276" s="414" t="s">
        <v>28</v>
      </c>
      <c r="C276" s="580"/>
      <c r="D276" s="580"/>
      <c r="E276" s="415"/>
      <c r="F276" s="513" t="s">
        <v>16</v>
      </c>
      <c r="G276" s="513"/>
      <c r="H276" s="555" t="s">
        <v>569</v>
      </c>
      <c r="I276" s="555"/>
      <c r="J276" s="555" t="s">
        <v>570</v>
      </c>
      <c r="K276" s="555"/>
      <c r="L276" s="403" t="s">
        <v>29</v>
      </c>
      <c r="M276" s="15" t="s">
        <v>448</v>
      </c>
    </row>
    <row r="277" spans="1:16" ht="20.100000000000001" customHeight="1" x14ac:dyDescent="0.2">
      <c r="A277" s="400">
        <v>1</v>
      </c>
      <c r="B277" s="411" t="s">
        <v>508</v>
      </c>
      <c r="C277" s="412"/>
      <c r="D277" s="412"/>
      <c r="E277" s="413"/>
      <c r="F277" s="611" t="s">
        <v>93</v>
      </c>
      <c r="G277" s="611"/>
      <c r="H277" s="646">
        <v>78402.399999999994</v>
      </c>
      <c r="I277" s="647"/>
      <c r="J277" s="646">
        <v>88973.6</v>
      </c>
      <c r="K277" s="647"/>
      <c r="L277" s="16">
        <f>J277/H277*100</f>
        <v>113.4832607165087</v>
      </c>
      <c r="P277" s="15"/>
    </row>
    <row r="278" spans="1:16" ht="18" customHeight="1" x14ac:dyDescent="0.2">
      <c r="A278" s="34" t="s">
        <v>20</v>
      </c>
      <c r="B278" s="456" t="s">
        <v>33</v>
      </c>
      <c r="C278" s="457"/>
      <c r="D278" s="457"/>
      <c r="E278" s="458"/>
      <c r="F278" s="542" t="s">
        <v>93</v>
      </c>
      <c r="G278" s="542"/>
      <c r="H278" s="628">
        <v>12497.4</v>
      </c>
      <c r="I278" s="629"/>
      <c r="J278" s="628">
        <v>10857.4</v>
      </c>
      <c r="K278" s="629">
        <v>10269.1</v>
      </c>
      <c r="L278" s="14">
        <f>J278/H278*100</f>
        <v>86.877270472258232</v>
      </c>
    </row>
    <row r="279" spans="1:16" ht="18" customHeight="1" x14ac:dyDescent="0.2">
      <c r="A279" s="34" t="s">
        <v>22</v>
      </c>
      <c r="B279" s="456" t="s">
        <v>94</v>
      </c>
      <c r="C279" s="457"/>
      <c r="D279" s="457"/>
      <c r="E279" s="458"/>
      <c r="F279" s="542" t="s">
        <v>93</v>
      </c>
      <c r="G279" s="542"/>
      <c r="H279" s="628">
        <v>123800.9</v>
      </c>
      <c r="I279" s="629"/>
      <c r="J279" s="628">
        <v>134581.1</v>
      </c>
      <c r="K279" s="629">
        <v>113552.3</v>
      </c>
      <c r="L279" s="14">
        <f t="shared" ref="L279:L287" si="5">J279/H279*100</f>
        <v>108.70769113956362</v>
      </c>
    </row>
    <row r="280" spans="1:16" ht="20.100000000000001" customHeight="1" x14ac:dyDescent="0.2">
      <c r="A280" s="34" t="s">
        <v>24</v>
      </c>
      <c r="B280" s="456" t="s">
        <v>95</v>
      </c>
      <c r="C280" s="457"/>
      <c r="D280" s="457"/>
      <c r="E280" s="458"/>
      <c r="F280" s="542" t="s">
        <v>93</v>
      </c>
      <c r="G280" s="542"/>
      <c r="H280" s="628">
        <v>79274.5</v>
      </c>
      <c r="I280" s="629"/>
      <c r="J280" s="628">
        <v>90008.6</v>
      </c>
      <c r="K280" s="629">
        <v>83821.600000000006</v>
      </c>
      <c r="L280" s="14">
        <f t="shared" si="5"/>
        <v>113.54041968098191</v>
      </c>
    </row>
    <row r="281" spans="1:16" ht="33" customHeight="1" x14ac:dyDescent="0.2">
      <c r="A281" s="34" t="s">
        <v>26</v>
      </c>
      <c r="B281" s="456" t="s">
        <v>38</v>
      </c>
      <c r="C281" s="457"/>
      <c r="D281" s="457"/>
      <c r="E281" s="458"/>
      <c r="F281" s="542" t="s">
        <v>93</v>
      </c>
      <c r="G281" s="542"/>
      <c r="H281" s="628">
        <v>80160</v>
      </c>
      <c r="I281" s="629"/>
      <c r="J281" s="628">
        <v>87275.6</v>
      </c>
      <c r="K281" s="629">
        <v>75682.8</v>
      </c>
      <c r="L281" s="14">
        <f t="shared" si="5"/>
        <v>108.87674650698604</v>
      </c>
    </row>
    <row r="282" spans="1:16" ht="33" customHeight="1" x14ac:dyDescent="0.2">
      <c r="A282" s="34" t="s">
        <v>39</v>
      </c>
      <c r="B282" s="456" t="str">
        <f>B171</f>
        <v xml:space="preserve">водоснабжение, водоотведение, организация сбора и утилизации отходов, деятельность по ликвидации загрязнений (Е) </v>
      </c>
      <c r="C282" s="565"/>
      <c r="D282" s="565"/>
      <c r="E282" s="566"/>
      <c r="F282" s="407" t="s">
        <v>93</v>
      </c>
      <c r="G282" s="408"/>
      <c r="H282" s="628">
        <v>72349.8</v>
      </c>
      <c r="I282" s="629"/>
      <c r="J282" s="628">
        <v>75362.2</v>
      </c>
      <c r="K282" s="629">
        <v>65653.600000000006</v>
      </c>
      <c r="L282" s="14">
        <f>J282/H282*100</f>
        <v>104.16366043859139</v>
      </c>
    </row>
    <row r="283" spans="1:16" ht="18" customHeight="1" x14ac:dyDescent="0.2">
      <c r="A283" s="34" t="s">
        <v>41</v>
      </c>
      <c r="B283" s="456" t="s">
        <v>42</v>
      </c>
      <c r="C283" s="457"/>
      <c r="D283" s="457"/>
      <c r="E283" s="458"/>
      <c r="F283" s="542" t="s">
        <v>93</v>
      </c>
      <c r="G283" s="542"/>
      <c r="H283" s="628">
        <v>51984.5</v>
      </c>
      <c r="I283" s="629"/>
      <c r="J283" s="628">
        <v>96113.8</v>
      </c>
      <c r="K283" s="629">
        <v>51524.7</v>
      </c>
      <c r="L283" s="14">
        <f>J283/H283*100</f>
        <v>184.88934201540846</v>
      </c>
    </row>
    <row r="284" spans="1:16" ht="33.75" customHeight="1" x14ac:dyDescent="0.2">
      <c r="A284" s="34" t="s">
        <v>43</v>
      </c>
      <c r="B284" s="456" t="s">
        <v>44</v>
      </c>
      <c r="C284" s="457"/>
      <c r="D284" s="457"/>
      <c r="E284" s="458"/>
      <c r="F284" s="542" t="s">
        <v>93</v>
      </c>
      <c r="G284" s="542"/>
      <c r="H284" s="628">
        <v>69056.800000000003</v>
      </c>
      <c r="I284" s="629"/>
      <c r="J284" s="628">
        <v>70392.600000000006</v>
      </c>
      <c r="K284" s="629">
        <v>75731.8</v>
      </c>
      <c r="L284" s="14">
        <f t="shared" si="5"/>
        <v>101.93434969474404</v>
      </c>
    </row>
    <row r="285" spans="1:16" ht="18" customHeight="1" x14ac:dyDescent="0.2">
      <c r="A285" s="34" t="s">
        <v>45</v>
      </c>
      <c r="B285" s="456" t="s">
        <v>46</v>
      </c>
      <c r="C285" s="457"/>
      <c r="D285" s="457"/>
      <c r="E285" s="458"/>
      <c r="F285" s="542" t="s">
        <v>93</v>
      </c>
      <c r="G285" s="542"/>
      <c r="H285" s="628">
        <v>88891.5</v>
      </c>
      <c r="I285" s="629"/>
      <c r="J285" s="628">
        <v>97640.8</v>
      </c>
      <c r="K285" s="629">
        <v>90421.6</v>
      </c>
      <c r="L285" s="14">
        <f t="shared" si="5"/>
        <v>109.84267337146971</v>
      </c>
    </row>
    <row r="286" spans="1:16" ht="20.100000000000001" customHeight="1" x14ac:dyDescent="0.2">
      <c r="A286" s="34" t="s">
        <v>47</v>
      </c>
      <c r="B286" s="456" t="s">
        <v>48</v>
      </c>
      <c r="C286" s="457"/>
      <c r="D286" s="457"/>
      <c r="E286" s="458"/>
      <c r="F286" s="542" t="s">
        <v>93</v>
      </c>
      <c r="G286" s="542"/>
      <c r="H286" s="628">
        <v>40280.699999999997</v>
      </c>
      <c r="I286" s="629"/>
      <c r="J286" s="628">
        <v>64040.2</v>
      </c>
      <c r="K286" s="629">
        <v>40759.9</v>
      </c>
      <c r="L286" s="14">
        <f t="shared" si="5"/>
        <v>158.98482399759686</v>
      </c>
    </row>
    <row r="287" spans="1:16" ht="18.75" customHeight="1" x14ac:dyDescent="0.2">
      <c r="A287" s="34" t="s">
        <v>49</v>
      </c>
      <c r="B287" s="456" t="s">
        <v>50</v>
      </c>
      <c r="C287" s="457"/>
      <c r="D287" s="457"/>
      <c r="E287" s="458"/>
      <c r="F287" s="542" t="s">
        <v>93</v>
      </c>
      <c r="G287" s="542"/>
      <c r="H287" s="628">
        <v>62531.5</v>
      </c>
      <c r="I287" s="629"/>
      <c r="J287" s="628">
        <v>60129.8</v>
      </c>
      <c r="K287" s="629">
        <v>56084</v>
      </c>
      <c r="L287" s="14">
        <f t="shared" si="5"/>
        <v>96.159215755259353</v>
      </c>
    </row>
    <row r="288" spans="1:16" ht="20.100000000000001" customHeight="1" x14ac:dyDescent="0.2">
      <c r="A288" s="34" t="s">
        <v>51</v>
      </c>
      <c r="B288" s="456" t="s">
        <v>52</v>
      </c>
      <c r="C288" s="457"/>
      <c r="D288" s="457"/>
      <c r="E288" s="458"/>
      <c r="F288" s="542" t="s">
        <v>93</v>
      </c>
      <c r="G288" s="542"/>
      <c r="H288" s="628">
        <v>51329.3</v>
      </c>
      <c r="I288" s="629"/>
      <c r="J288" s="628">
        <v>62549.4</v>
      </c>
      <c r="K288" s="629">
        <v>55414.7</v>
      </c>
      <c r="L288" s="14">
        <f>J288/H288*100</f>
        <v>121.85905515952878</v>
      </c>
    </row>
    <row r="289" spans="1:12" ht="17.25" customHeight="1" x14ac:dyDescent="0.2">
      <c r="A289" s="34" t="s">
        <v>53</v>
      </c>
      <c r="B289" s="456" t="s">
        <v>54</v>
      </c>
      <c r="C289" s="457"/>
      <c r="D289" s="457"/>
      <c r="E289" s="458"/>
      <c r="F289" s="542" t="s">
        <v>93</v>
      </c>
      <c r="G289" s="542"/>
      <c r="H289" s="628">
        <v>60473</v>
      </c>
      <c r="I289" s="629"/>
      <c r="J289" s="628">
        <v>59195.9</v>
      </c>
      <c r="K289" s="629">
        <v>58900.7</v>
      </c>
      <c r="L289" s="14">
        <f>J289/H289*100</f>
        <v>97.888148429877802</v>
      </c>
    </row>
    <row r="290" spans="1:12" ht="18" customHeight="1" x14ac:dyDescent="0.2">
      <c r="A290" s="34" t="s">
        <v>55</v>
      </c>
      <c r="B290" s="456" t="s">
        <v>56</v>
      </c>
      <c r="C290" s="457"/>
      <c r="D290" s="457"/>
      <c r="E290" s="458"/>
      <c r="F290" s="542" t="s">
        <v>93</v>
      </c>
      <c r="G290" s="542"/>
      <c r="H290" s="628">
        <v>103177</v>
      </c>
      <c r="I290" s="629"/>
      <c r="J290" s="628">
        <v>119131.7</v>
      </c>
      <c r="K290" s="629">
        <v>96194.9</v>
      </c>
      <c r="L290" s="14">
        <f t="shared" ref="L290:L291" si="6">J290/H290*100</f>
        <v>115.4634269265437</v>
      </c>
    </row>
    <row r="291" spans="1:12" ht="33" customHeight="1" x14ac:dyDescent="0.2">
      <c r="A291" s="34" t="s">
        <v>57</v>
      </c>
      <c r="B291" s="456" t="s">
        <v>58</v>
      </c>
      <c r="C291" s="457"/>
      <c r="D291" s="457"/>
      <c r="E291" s="458"/>
      <c r="F291" s="542" t="s">
        <v>93</v>
      </c>
      <c r="G291" s="542"/>
      <c r="H291" s="628">
        <v>70814.5</v>
      </c>
      <c r="I291" s="629"/>
      <c r="J291" s="628">
        <v>77835.199999999997</v>
      </c>
      <c r="K291" s="629">
        <v>72927.100000000006</v>
      </c>
      <c r="L291" s="14">
        <f t="shared" si="6"/>
        <v>109.91421248473124</v>
      </c>
    </row>
    <row r="292" spans="1:12" ht="32.25" customHeight="1" x14ac:dyDescent="0.2">
      <c r="A292" s="34" t="s">
        <v>59</v>
      </c>
      <c r="B292" s="456" t="s">
        <v>60</v>
      </c>
      <c r="C292" s="457"/>
      <c r="D292" s="457"/>
      <c r="E292" s="458"/>
      <c r="F292" s="542" t="s">
        <v>93</v>
      </c>
      <c r="G292" s="542"/>
      <c r="H292" s="628">
        <v>82952.899999999994</v>
      </c>
      <c r="I292" s="629"/>
      <c r="J292" s="628">
        <v>88290.5</v>
      </c>
      <c r="K292" s="629">
        <v>77850.8</v>
      </c>
      <c r="L292" s="14">
        <f>J292/H292*100</f>
        <v>106.43449475545764</v>
      </c>
    </row>
    <row r="293" spans="1:12" ht="17.25" customHeight="1" x14ac:dyDescent="0.2">
      <c r="A293" s="34" t="s">
        <v>61</v>
      </c>
      <c r="B293" s="456" t="s">
        <v>62</v>
      </c>
      <c r="C293" s="457"/>
      <c r="D293" s="457"/>
      <c r="E293" s="458"/>
      <c r="F293" s="542" t="s">
        <v>93</v>
      </c>
      <c r="G293" s="542"/>
      <c r="H293" s="628">
        <v>55111</v>
      </c>
      <c r="I293" s="629"/>
      <c r="J293" s="628">
        <v>57509.4</v>
      </c>
      <c r="K293" s="629">
        <v>54548.800000000003</v>
      </c>
      <c r="L293" s="14">
        <f>J293/H293*100</f>
        <v>104.35194425795214</v>
      </c>
    </row>
    <row r="294" spans="1:12" ht="20.100000000000001" customHeight="1" x14ac:dyDescent="0.2">
      <c r="A294" s="34" t="s">
        <v>63</v>
      </c>
      <c r="B294" s="456" t="s">
        <v>64</v>
      </c>
      <c r="C294" s="457"/>
      <c r="D294" s="457"/>
      <c r="E294" s="458"/>
      <c r="F294" s="542" t="s">
        <v>93</v>
      </c>
      <c r="G294" s="547"/>
      <c r="H294" s="628">
        <v>62752.6</v>
      </c>
      <c r="I294" s="629"/>
      <c r="J294" s="628">
        <v>68749.2</v>
      </c>
      <c r="K294" s="629">
        <v>62162.2</v>
      </c>
      <c r="L294" s="14">
        <f>J294/H294*100</f>
        <v>109.55593871807703</v>
      </c>
    </row>
    <row r="295" spans="1:12" ht="20.100000000000001" customHeight="1" x14ac:dyDescent="0.2">
      <c r="A295" s="34" t="s">
        <v>65</v>
      </c>
      <c r="B295" s="456" t="s">
        <v>96</v>
      </c>
      <c r="C295" s="457"/>
      <c r="D295" s="457"/>
      <c r="E295" s="458"/>
      <c r="F295" s="542" t="s">
        <v>93</v>
      </c>
      <c r="G295" s="547"/>
      <c r="H295" s="628">
        <v>63427.8</v>
      </c>
      <c r="I295" s="629"/>
      <c r="J295" s="628">
        <v>64572.6</v>
      </c>
      <c r="K295" s="629">
        <v>59149.9</v>
      </c>
      <c r="L295" s="14">
        <f>J295/H295*100</f>
        <v>101.804886816191</v>
      </c>
    </row>
    <row r="296" spans="1:12" ht="20.100000000000001" customHeight="1" x14ac:dyDescent="0.2">
      <c r="A296" s="34" t="s">
        <v>67</v>
      </c>
      <c r="B296" s="456" t="s">
        <v>68</v>
      </c>
      <c r="C296" s="457"/>
      <c r="D296" s="457"/>
      <c r="E296" s="458"/>
      <c r="F296" s="542" t="s">
        <v>93</v>
      </c>
      <c r="G296" s="547"/>
      <c r="H296" s="628">
        <v>53612.4</v>
      </c>
      <c r="I296" s="629"/>
      <c r="J296" s="628">
        <v>57448</v>
      </c>
      <c r="K296" s="629">
        <v>49324</v>
      </c>
      <c r="L296" s="14">
        <f>J296/H296*100</f>
        <v>107.15431504651909</v>
      </c>
    </row>
    <row r="297" spans="1:12" ht="33" customHeight="1" x14ac:dyDescent="0.2">
      <c r="A297" s="400">
        <v>2</v>
      </c>
      <c r="B297" s="411" t="s">
        <v>97</v>
      </c>
      <c r="C297" s="412"/>
      <c r="D297" s="412"/>
      <c r="E297" s="413"/>
      <c r="F297" s="414" t="s">
        <v>98</v>
      </c>
      <c r="G297" s="415"/>
      <c r="H297" s="660">
        <v>100.6</v>
      </c>
      <c r="I297" s="661"/>
      <c r="J297" s="662">
        <f>L277/J745*100</f>
        <v>110.17792302573659</v>
      </c>
      <c r="K297" s="662"/>
      <c r="L297" s="16" t="s">
        <v>35</v>
      </c>
    </row>
    <row r="298" spans="1:12" ht="31.5" customHeight="1" x14ac:dyDescent="0.2">
      <c r="A298" s="663" t="s">
        <v>516</v>
      </c>
      <c r="B298" s="663"/>
      <c r="C298" s="663"/>
      <c r="D298" s="663"/>
      <c r="E298" s="663"/>
      <c r="F298" s="663"/>
      <c r="G298" s="663"/>
      <c r="H298" s="663"/>
      <c r="I298" s="663"/>
      <c r="J298" s="663"/>
      <c r="K298" s="663"/>
      <c r="L298" s="663"/>
    </row>
    <row r="299" spans="1:12" ht="17.25" customHeight="1" x14ac:dyDescent="0.2">
      <c r="A299" s="541"/>
      <c r="B299" s="541"/>
      <c r="C299" s="541"/>
      <c r="D299" s="541"/>
      <c r="E299" s="541"/>
      <c r="F299" s="541"/>
      <c r="G299" s="541"/>
      <c r="H299" s="541"/>
      <c r="I299" s="541"/>
      <c r="J299" s="541"/>
      <c r="K299" s="541"/>
      <c r="L299" s="541"/>
    </row>
    <row r="300" spans="1:12" ht="30" customHeight="1" x14ac:dyDescent="0.2">
      <c r="A300" s="232" t="s">
        <v>14</v>
      </c>
      <c r="B300" s="432" t="s">
        <v>28</v>
      </c>
      <c r="C300" s="432"/>
      <c r="D300" s="432"/>
      <c r="E300" s="432"/>
      <c r="F300" s="513" t="s">
        <v>16</v>
      </c>
      <c r="G300" s="513"/>
      <c r="H300" s="435" t="s">
        <v>569</v>
      </c>
      <c r="I300" s="435"/>
      <c r="J300" s="435" t="s">
        <v>570</v>
      </c>
      <c r="K300" s="435"/>
      <c r="L300" s="236" t="s">
        <v>29</v>
      </c>
    </row>
    <row r="301" spans="1:12" ht="33.75" customHeight="1" x14ac:dyDescent="0.2">
      <c r="A301" s="232">
        <v>1</v>
      </c>
      <c r="B301" s="411" t="s">
        <v>99</v>
      </c>
      <c r="C301" s="412"/>
      <c r="D301" s="412"/>
      <c r="E301" s="413"/>
      <c r="F301" s="656" t="s">
        <v>93</v>
      </c>
      <c r="G301" s="657"/>
      <c r="H301" s="658">
        <v>18826</v>
      </c>
      <c r="I301" s="659"/>
      <c r="J301" s="658">
        <v>19851</v>
      </c>
      <c r="K301" s="659"/>
      <c r="L301" s="16">
        <f>J301/H301*100</f>
        <v>105.44459789652608</v>
      </c>
    </row>
    <row r="302" spans="1:12" ht="18" customHeight="1" x14ac:dyDescent="0.25">
      <c r="A302" s="155"/>
      <c r="B302" s="404" t="s">
        <v>100</v>
      </c>
      <c r="C302" s="405"/>
      <c r="D302" s="405"/>
      <c r="E302" s="406"/>
      <c r="F302" s="407"/>
      <c r="G302" s="408"/>
      <c r="H302" s="653"/>
      <c r="I302" s="654"/>
      <c r="J302" s="655"/>
      <c r="K302" s="655"/>
      <c r="L302" s="14"/>
    </row>
    <row r="303" spans="1:12" ht="20.100000000000001" customHeight="1" x14ac:dyDescent="0.2">
      <c r="A303" s="34" t="s">
        <v>20</v>
      </c>
      <c r="B303" s="456" t="s">
        <v>101</v>
      </c>
      <c r="C303" s="457"/>
      <c r="D303" s="457"/>
      <c r="E303" s="458"/>
      <c r="F303" s="542" t="s">
        <v>93</v>
      </c>
      <c r="G303" s="542"/>
      <c r="H303" s="653">
        <v>19350</v>
      </c>
      <c r="I303" s="654"/>
      <c r="J303" s="653">
        <v>20398</v>
      </c>
      <c r="K303" s="654"/>
      <c r="L303" s="14">
        <f>J303/H303*100</f>
        <v>105.41602067183462</v>
      </c>
    </row>
    <row r="304" spans="1:12" ht="20.100000000000001" customHeight="1" x14ac:dyDescent="0.2">
      <c r="A304" s="34" t="s">
        <v>22</v>
      </c>
      <c r="B304" s="456" t="s">
        <v>102</v>
      </c>
      <c r="C304" s="457"/>
      <c r="D304" s="457"/>
      <c r="E304" s="458"/>
      <c r="F304" s="542" t="s">
        <v>93</v>
      </c>
      <c r="G304" s="542"/>
      <c r="H304" s="653">
        <v>14504</v>
      </c>
      <c r="I304" s="654"/>
      <c r="J304" s="653">
        <v>15266</v>
      </c>
      <c r="K304" s="654"/>
      <c r="L304" s="14">
        <f>J304/H304*100</f>
        <v>105.25372311086596</v>
      </c>
    </row>
    <row r="305" spans="1:14" ht="17.25" customHeight="1" x14ac:dyDescent="0.2">
      <c r="A305" s="34" t="s">
        <v>24</v>
      </c>
      <c r="B305" s="456" t="s">
        <v>103</v>
      </c>
      <c r="C305" s="457"/>
      <c r="D305" s="457"/>
      <c r="E305" s="458"/>
      <c r="F305" s="542" t="s">
        <v>93</v>
      </c>
      <c r="G305" s="542"/>
      <c r="H305" s="653">
        <v>19016</v>
      </c>
      <c r="I305" s="654"/>
      <c r="J305" s="653">
        <v>20078</v>
      </c>
      <c r="K305" s="654"/>
      <c r="L305" s="14">
        <f>J305/H305*100</f>
        <v>105.5847707193942</v>
      </c>
    </row>
    <row r="306" spans="1:14" ht="33.75" customHeight="1" x14ac:dyDescent="0.2">
      <c r="A306" s="232">
        <v>2</v>
      </c>
      <c r="B306" s="411" t="s">
        <v>104</v>
      </c>
      <c r="C306" s="412"/>
      <c r="D306" s="412"/>
      <c r="E306" s="413"/>
      <c r="F306" s="611" t="s">
        <v>93</v>
      </c>
      <c r="G306" s="611"/>
      <c r="H306" s="658">
        <v>30798</v>
      </c>
      <c r="I306" s="659"/>
      <c r="J306" s="664">
        <v>33084</v>
      </c>
      <c r="K306" s="664"/>
      <c r="L306" s="16">
        <f>J306/H306*100</f>
        <v>107.42255990648744</v>
      </c>
    </row>
    <row r="307" spans="1:14" ht="20.100000000000001" customHeight="1" x14ac:dyDescent="0.25">
      <c r="A307" s="155"/>
      <c r="B307" s="404" t="s">
        <v>105</v>
      </c>
      <c r="C307" s="405"/>
      <c r="D307" s="405"/>
      <c r="E307" s="406"/>
      <c r="F307" s="407"/>
      <c r="G307" s="408"/>
      <c r="H307" s="653"/>
      <c r="I307" s="654"/>
      <c r="J307" s="655"/>
      <c r="K307" s="655"/>
      <c r="L307" s="14"/>
    </row>
    <row r="308" spans="1:14" ht="20.100000000000001" customHeight="1" x14ac:dyDescent="0.2">
      <c r="A308" s="34" t="s">
        <v>69</v>
      </c>
      <c r="B308" s="456" t="s">
        <v>106</v>
      </c>
      <c r="C308" s="457"/>
      <c r="D308" s="457"/>
      <c r="E308" s="458"/>
      <c r="F308" s="547" t="s">
        <v>93</v>
      </c>
      <c r="G308" s="548"/>
      <c r="H308" s="653">
        <v>31654</v>
      </c>
      <c r="I308" s="654"/>
      <c r="J308" s="655">
        <v>33996</v>
      </c>
      <c r="K308" s="655"/>
      <c r="L308" s="14">
        <f>J308/H308*100</f>
        <v>107.39874897327353</v>
      </c>
    </row>
    <row r="309" spans="1:14" ht="18.75" customHeight="1" x14ac:dyDescent="0.2">
      <c r="A309" s="247" t="s">
        <v>70</v>
      </c>
      <c r="B309" s="665" t="s">
        <v>102</v>
      </c>
      <c r="C309" s="666"/>
      <c r="D309" s="666"/>
      <c r="E309" s="667"/>
      <c r="F309" s="668" t="s">
        <v>93</v>
      </c>
      <c r="G309" s="669"/>
      <c r="H309" s="653">
        <v>23727</v>
      </c>
      <c r="I309" s="654"/>
      <c r="J309" s="670">
        <v>25443</v>
      </c>
      <c r="K309" s="671"/>
      <c r="L309" s="248">
        <f>J309/H309*100</f>
        <v>107.23226703755215</v>
      </c>
    </row>
    <row r="310" spans="1:14" ht="21" customHeight="1" x14ac:dyDescent="0.2">
      <c r="A310" s="34" t="s">
        <v>84</v>
      </c>
      <c r="B310" s="460" t="s">
        <v>103</v>
      </c>
      <c r="C310" s="460"/>
      <c r="D310" s="460"/>
      <c r="E310" s="460"/>
      <c r="F310" s="542" t="s">
        <v>93</v>
      </c>
      <c r="G310" s="542"/>
      <c r="H310" s="653">
        <v>31111</v>
      </c>
      <c r="I310" s="654"/>
      <c r="J310" s="655">
        <v>33461</v>
      </c>
      <c r="K310" s="655"/>
      <c r="L310" s="14">
        <f>J310/H310*100</f>
        <v>107.5535984057086</v>
      </c>
      <c r="M310" s="197"/>
      <c r="N310" s="197"/>
    </row>
    <row r="311" spans="1:14" ht="63.75" customHeight="1" x14ac:dyDescent="0.2">
      <c r="A311" s="633" t="s">
        <v>407</v>
      </c>
      <c r="B311" s="633"/>
      <c r="C311" s="633"/>
      <c r="D311" s="633"/>
      <c r="E311" s="633"/>
      <c r="F311" s="633"/>
      <c r="G311" s="633"/>
      <c r="H311" s="633"/>
      <c r="I311" s="633"/>
      <c r="J311" s="633"/>
      <c r="K311" s="633"/>
      <c r="L311" s="633"/>
      <c r="M311" s="13"/>
      <c r="N311" s="13"/>
    </row>
    <row r="312" spans="1:14" ht="31.5" customHeight="1" x14ac:dyDescent="0.2">
      <c r="A312" s="232" t="s">
        <v>14</v>
      </c>
      <c r="B312" s="432" t="s">
        <v>28</v>
      </c>
      <c r="C312" s="432"/>
      <c r="D312" s="432"/>
      <c r="E312" s="432"/>
      <c r="F312" s="513" t="s">
        <v>16</v>
      </c>
      <c r="G312" s="513"/>
      <c r="H312" s="435" t="s">
        <v>573</v>
      </c>
      <c r="I312" s="435"/>
      <c r="J312" s="435" t="s">
        <v>574</v>
      </c>
      <c r="K312" s="435"/>
      <c r="L312" s="236" t="s">
        <v>29</v>
      </c>
      <c r="M312" s="197"/>
      <c r="N312" s="197"/>
    </row>
    <row r="313" spans="1:14" ht="19.5" customHeight="1" x14ac:dyDescent="0.2">
      <c r="A313" s="249">
        <v>1</v>
      </c>
      <c r="B313" s="677" t="s">
        <v>107</v>
      </c>
      <c r="C313" s="678"/>
      <c r="D313" s="678"/>
      <c r="E313" s="679"/>
      <c r="F313" s="680"/>
      <c r="G313" s="680"/>
      <c r="H313" s="681"/>
      <c r="I313" s="681"/>
      <c r="J313" s="682"/>
      <c r="K313" s="682"/>
      <c r="L313" s="250"/>
    </row>
    <row r="314" spans="1:14" ht="33.75" customHeight="1" x14ac:dyDescent="0.2">
      <c r="A314" s="232"/>
      <c r="B314" s="487" t="s">
        <v>108</v>
      </c>
      <c r="C314" s="488"/>
      <c r="D314" s="488"/>
      <c r="E314" s="489"/>
      <c r="F314" s="611" t="s">
        <v>109</v>
      </c>
      <c r="G314" s="611"/>
      <c r="H314" s="674">
        <v>4968.6000000000004</v>
      </c>
      <c r="I314" s="674"/>
      <c r="J314" s="662">
        <f>J315+J316+J317+J318+J319</f>
        <v>4795.3999999999996</v>
      </c>
      <c r="K314" s="662"/>
      <c r="L314" s="16">
        <f t="shared" ref="L314:L325" si="7">J314/H314*100</f>
        <v>96.51410860202067</v>
      </c>
    </row>
    <row r="315" spans="1:14" ht="18.95" customHeight="1" x14ac:dyDescent="0.2">
      <c r="A315" s="232"/>
      <c r="B315" s="456" t="s">
        <v>110</v>
      </c>
      <c r="C315" s="457"/>
      <c r="D315" s="457"/>
      <c r="E315" s="458"/>
      <c r="F315" s="542" t="s">
        <v>109</v>
      </c>
      <c r="G315" s="542"/>
      <c r="H315" s="675">
        <v>3743.8</v>
      </c>
      <c r="I315" s="675"/>
      <c r="J315" s="676">
        <v>3582.8</v>
      </c>
      <c r="K315" s="676"/>
      <c r="L315" s="14">
        <f>J315/H315*100</f>
        <v>95.699556600245742</v>
      </c>
    </row>
    <row r="316" spans="1:14" ht="17.25" customHeight="1" x14ac:dyDescent="0.2">
      <c r="A316" s="232"/>
      <c r="B316" s="456" t="s">
        <v>111</v>
      </c>
      <c r="C316" s="457"/>
      <c r="D316" s="457"/>
      <c r="E316" s="458"/>
      <c r="F316" s="542" t="s">
        <v>109</v>
      </c>
      <c r="G316" s="542"/>
      <c r="H316" s="672">
        <v>720.9</v>
      </c>
      <c r="I316" s="672"/>
      <c r="J316" s="673">
        <v>715.7</v>
      </c>
      <c r="K316" s="673"/>
      <c r="L316" s="14">
        <f t="shared" si="7"/>
        <v>99.278679428492168</v>
      </c>
    </row>
    <row r="317" spans="1:14" ht="16.5" customHeight="1" x14ac:dyDescent="0.2">
      <c r="A317" s="232"/>
      <c r="B317" s="456" t="s">
        <v>112</v>
      </c>
      <c r="C317" s="457"/>
      <c r="D317" s="457"/>
      <c r="E317" s="458"/>
      <c r="F317" s="542" t="s">
        <v>109</v>
      </c>
      <c r="G317" s="542"/>
      <c r="H317" s="672">
        <v>55.7</v>
      </c>
      <c r="I317" s="672"/>
      <c r="J317" s="673">
        <v>53.7</v>
      </c>
      <c r="K317" s="673"/>
      <c r="L317" s="14">
        <f t="shared" si="7"/>
        <v>96.409335727109507</v>
      </c>
    </row>
    <row r="318" spans="1:14" ht="16.5" customHeight="1" x14ac:dyDescent="0.2">
      <c r="A318" s="232"/>
      <c r="B318" s="456" t="s">
        <v>113</v>
      </c>
      <c r="C318" s="457"/>
      <c r="D318" s="457"/>
      <c r="E318" s="458"/>
      <c r="F318" s="542" t="s">
        <v>109</v>
      </c>
      <c r="G318" s="542"/>
      <c r="H318" s="672">
        <v>273.2</v>
      </c>
      <c r="I318" s="672"/>
      <c r="J318" s="673">
        <v>268.2</v>
      </c>
      <c r="K318" s="673"/>
      <c r="L318" s="14">
        <f t="shared" si="7"/>
        <v>98.169838945827237</v>
      </c>
    </row>
    <row r="319" spans="1:14" ht="18.95" customHeight="1" x14ac:dyDescent="0.2">
      <c r="A319" s="232"/>
      <c r="B319" s="456" t="s">
        <v>114</v>
      </c>
      <c r="C319" s="457"/>
      <c r="D319" s="457"/>
      <c r="E319" s="458"/>
      <c r="F319" s="542" t="s">
        <v>109</v>
      </c>
      <c r="G319" s="542"/>
      <c r="H319" s="672">
        <v>175</v>
      </c>
      <c r="I319" s="672"/>
      <c r="J319" s="673">
        <v>175</v>
      </c>
      <c r="K319" s="673"/>
      <c r="L319" s="14">
        <f t="shared" si="7"/>
        <v>100</v>
      </c>
    </row>
    <row r="320" spans="1:14" ht="32.25" customHeight="1" x14ac:dyDescent="0.2">
      <c r="A320" s="232"/>
      <c r="B320" s="685" t="s">
        <v>115</v>
      </c>
      <c r="C320" s="686"/>
      <c r="D320" s="686"/>
      <c r="E320" s="687"/>
      <c r="F320" s="542" t="s">
        <v>31</v>
      </c>
      <c r="G320" s="542"/>
      <c r="H320" s="409">
        <v>4040</v>
      </c>
      <c r="I320" s="409"/>
      <c r="J320" s="450">
        <f>J321+J322+J323+J324+J325</f>
        <v>3819</v>
      </c>
      <c r="K320" s="450"/>
      <c r="L320" s="14">
        <f t="shared" si="7"/>
        <v>94.529702970297024</v>
      </c>
      <c r="M320" s="47"/>
      <c r="N320" s="47"/>
    </row>
    <row r="321" spans="1:14" ht="18.95" customHeight="1" x14ac:dyDescent="0.2">
      <c r="A321" s="232"/>
      <c r="B321" s="456" t="s">
        <v>110</v>
      </c>
      <c r="C321" s="457"/>
      <c r="D321" s="457"/>
      <c r="E321" s="458"/>
      <c r="F321" s="542" t="s">
        <v>31</v>
      </c>
      <c r="G321" s="542"/>
      <c r="H321" s="409">
        <v>3008</v>
      </c>
      <c r="I321" s="409"/>
      <c r="J321" s="450">
        <v>2826</v>
      </c>
      <c r="K321" s="450"/>
      <c r="L321" s="14">
        <f t="shared" si="7"/>
        <v>93.949468085106375</v>
      </c>
    </row>
    <row r="322" spans="1:14" ht="16.5" customHeight="1" x14ac:dyDescent="0.2">
      <c r="A322" s="232"/>
      <c r="B322" s="456" t="s">
        <v>111</v>
      </c>
      <c r="C322" s="457"/>
      <c r="D322" s="457"/>
      <c r="E322" s="458"/>
      <c r="F322" s="542" t="s">
        <v>31</v>
      </c>
      <c r="G322" s="542"/>
      <c r="H322" s="683">
        <v>583</v>
      </c>
      <c r="I322" s="683"/>
      <c r="J322" s="684">
        <v>557</v>
      </c>
      <c r="K322" s="684"/>
      <c r="L322" s="14">
        <f t="shared" si="7"/>
        <v>95.540308747855917</v>
      </c>
    </row>
    <row r="323" spans="1:14" ht="18.95" customHeight="1" x14ac:dyDescent="0.2">
      <c r="A323" s="232"/>
      <c r="B323" s="456" t="s">
        <v>112</v>
      </c>
      <c r="C323" s="457"/>
      <c r="D323" s="457"/>
      <c r="E323" s="458"/>
      <c r="F323" s="542" t="s">
        <v>31</v>
      </c>
      <c r="G323" s="542"/>
      <c r="H323" s="683">
        <v>38</v>
      </c>
      <c r="I323" s="683"/>
      <c r="J323" s="684">
        <v>33</v>
      </c>
      <c r="K323" s="684"/>
      <c r="L323" s="14">
        <f t="shared" si="7"/>
        <v>86.842105263157904</v>
      </c>
    </row>
    <row r="324" spans="1:14" ht="16.5" customHeight="1" x14ac:dyDescent="0.2">
      <c r="A324" s="232"/>
      <c r="B324" s="456" t="s">
        <v>113</v>
      </c>
      <c r="C324" s="457"/>
      <c r="D324" s="457"/>
      <c r="E324" s="458"/>
      <c r="F324" s="542" t="s">
        <v>31</v>
      </c>
      <c r="G324" s="542"/>
      <c r="H324" s="683">
        <v>245</v>
      </c>
      <c r="I324" s="683"/>
      <c r="J324" s="684">
        <v>235</v>
      </c>
      <c r="K324" s="684"/>
      <c r="L324" s="14">
        <f t="shared" si="7"/>
        <v>95.918367346938766</v>
      </c>
    </row>
    <row r="325" spans="1:14" ht="18.95" customHeight="1" x14ac:dyDescent="0.2">
      <c r="A325" s="232"/>
      <c r="B325" s="456" t="s">
        <v>114</v>
      </c>
      <c r="C325" s="457"/>
      <c r="D325" s="457"/>
      <c r="E325" s="458"/>
      <c r="F325" s="542" t="s">
        <v>31</v>
      </c>
      <c r="G325" s="542"/>
      <c r="H325" s="683">
        <v>166</v>
      </c>
      <c r="I325" s="683"/>
      <c r="J325" s="684">
        <v>168</v>
      </c>
      <c r="K325" s="684"/>
      <c r="L325" s="14">
        <f t="shared" si="7"/>
        <v>101.20481927710843</v>
      </c>
    </row>
    <row r="326" spans="1:14" ht="16.5" customHeight="1" x14ac:dyDescent="0.2">
      <c r="A326" s="232"/>
      <c r="B326" s="478" t="s">
        <v>19</v>
      </c>
      <c r="C326" s="479"/>
      <c r="D326" s="479"/>
      <c r="E326" s="480"/>
      <c r="F326" s="688"/>
      <c r="G326" s="688"/>
      <c r="H326" s="689"/>
      <c r="I326" s="689"/>
      <c r="J326" s="690"/>
      <c r="K326" s="690"/>
      <c r="L326" s="252"/>
    </row>
    <row r="327" spans="1:14" ht="32.25" customHeight="1" x14ac:dyDescent="0.2">
      <c r="A327" s="253">
        <v>42005</v>
      </c>
      <c r="B327" s="487" t="s">
        <v>116</v>
      </c>
      <c r="C327" s="488"/>
      <c r="D327" s="488"/>
      <c r="E327" s="489"/>
      <c r="F327" s="542"/>
      <c r="G327" s="542"/>
      <c r="H327" s="691"/>
      <c r="I327" s="691"/>
      <c r="J327" s="692"/>
      <c r="K327" s="692"/>
      <c r="L327" s="14"/>
    </row>
    <row r="328" spans="1:14" ht="48" customHeight="1" x14ac:dyDescent="0.2">
      <c r="A328" s="235"/>
      <c r="B328" s="685" t="s">
        <v>117</v>
      </c>
      <c r="C328" s="686"/>
      <c r="D328" s="686"/>
      <c r="E328" s="687"/>
      <c r="F328" s="542" t="s">
        <v>109</v>
      </c>
      <c r="G328" s="542"/>
      <c r="H328" s="675">
        <v>4476.8999999999996</v>
      </c>
      <c r="I328" s="675"/>
      <c r="J328" s="676">
        <f>J329+J330+J331+J332+J333</f>
        <v>4330.7</v>
      </c>
      <c r="K328" s="676"/>
      <c r="L328" s="14">
        <f t="shared" ref="L328:L339" si="8">J328/H328*100</f>
        <v>96.734347427907707</v>
      </c>
      <c r="M328" s="47"/>
      <c r="N328" s="47"/>
    </row>
    <row r="329" spans="1:14" ht="18.95" customHeight="1" x14ac:dyDescent="0.2">
      <c r="A329" s="235"/>
      <c r="B329" s="456" t="s">
        <v>110</v>
      </c>
      <c r="C329" s="457"/>
      <c r="D329" s="457"/>
      <c r="E329" s="458"/>
      <c r="F329" s="542" t="s">
        <v>109</v>
      </c>
      <c r="G329" s="542"/>
      <c r="H329" s="675">
        <v>3481.8</v>
      </c>
      <c r="I329" s="675"/>
      <c r="J329" s="676">
        <v>3347.8</v>
      </c>
      <c r="K329" s="676"/>
      <c r="L329" s="14">
        <f t="shared" si="8"/>
        <v>96.15141593428686</v>
      </c>
    </row>
    <row r="330" spans="1:14" ht="18.95" customHeight="1" x14ac:dyDescent="0.2">
      <c r="A330" s="235"/>
      <c r="B330" s="456" t="s">
        <v>111</v>
      </c>
      <c r="C330" s="457"/>
      <c r="D330" s="457"/>
      <c r="E330" s="458"/>
      <c r="F330" s="542" t="s">
        <v>109</v>
      </c>
      <c r="G330" s="542"/>
      <c r="H330" s="672">
        <v>612.9</v>
      </c>
      <c r="I330" s="672"/>
      <c r="J330" s="673">
        <v>607.70000000000005</v>
      </c>
      <c r="K330" s="673"/>
      <c r="L330" s="14">
        <f t="shared" si="8"/>
        <v>99.151574481970968</v>
      </c>
    </row>
    <row r="331" spans="1:14" ht="18.95" customHeight="1" x14ac:dyDescent="0.2">
      <c r="A331" s="235"/>
      <c r="B331" s="456" t="s">
        <v>112</v>
      </c>
      <c r="C331" s="457"/>
      <c r="D331" s="457"/>
      <c r="E331" s="458"/>
      <c r="F331" s="542" t="s">
        <v>109</v>
      </c>
      <c r="G331" s="542"/>
      <c r="H331" s="672">
        <v>41</v>
      </c>
      <c r="I331" s="672"/>
      <c r="J331" s="673">
        <v>39</v>
      </c>
      <c r="K331" s="673"/>
      <c r="L331" s="14">
        <f t="shared" si="8"/>
        <v>95.121951219512198</v>
      </c>
    </row>
    <row r="332" spans="1:14" ht="16.5" customHeight="1" x14ac:dyDescent="0.2">
      <c r="A332" s="235"/>
      <c r="B332" s="456" t="s">
        <v>113</v>
      </c>
      <c r="C332" s="457"/>
      <c r="D332" s="457"/>
      <c r="E332" s="458"/>
      <c r="F332" s="542" t="s">
        <v>109</v>
      </c>
      <c r="G332" s="542"/>
      <c r="H332" s="672">
        <v>213.2</v>
      </c>
      <c r="I332" s="672"/>
      <c r="J332" s="673">
        <v>208.2</v>
      </c>
      <c r="K332" s="673"/>
      <c r="L332" s="14">
        <f t="shared" si="8"/>
        <v>97.654784240150093</v>
      </c>
    </row>
    <row r="333" spans="1:14" ht="18.95" customHeight="1" x14ac:dyDescent="0.2">
      <c r="A333" s="235"/>
      <c r="B333" s="456" t="s">
        <v>114</v>
      </c>
      <c r="C333" s="457"/>
      <c r="D333" s="457"/>
      <c r="E333" s="458"/>
      <c r="F333" s="542" t="s">
        <v>109</v>
      </c>
      <c r="G333" s="542"/>
      <c r="H333" s="672">
        <v>128</v>
      </c>
      <c r="I333" s="672"/>
      <c r="J333" s="673">
        <v>128</v>
      </c>
      <c r="K333" s="673"/>
      <c r="L333" s="14">
        <f>J333/H333*100</f>
        <v>100</v>
      </c>
    </row>
    <row r="334" spans="1:14" ht="49.15" customHeight="1" x14ac:dyDescent="0.2">
      <c r="A334" s="235"/>
      <c r="B334" s="685" t="s">
        <v>118</v>
      </c>
      <c r="C334" s="686"/>
      <c r="D334" s="686"/>
      <c r="E334" s="687"/>
      <c r="F334" s="693" t="s">
        <v>31</v>
      </c>
      <c r="G334" s="693"/>
      <c r="H334" s="409">
        <v>3587</v>
      </c>
      <c r="I334" s="409"/>
      <c r="J334" s="450">
        <f>J335+J336+J337+J338+J339</f>
        <v>3399</v>
      </c>
      <c r="K334" s="450"/>
      <c r="L334" s="14">
        <f t="shared" si="8"/>
        <v>94.758851407861727</v>
      </c>
      <c r="M334" s="47"/>
      <c r="N334" s="47"/>
    </row>
    <row r="335" spans="1:14" s="46" customFormat="1" ht="18.95" customHeight="1" x14ac:dyDescent="0.2">
      <c r="A335" s="254"/>
      <c r="B335" s="694" t="s">
        <v>110</v>
      </c>
      <c r="C335" s="695"/>
      <c r="D335" s="695"/>
      <c r="E335" s="696"/>
      <c r="F335" s="693" t="s">
        <v>31</v>
      </c>
      <c r="G335" s="693"/>
      <c r="H335" s="409">
        <v>2769</v>
      </c>
      <c r="I335" s="409"/>
      <c r="J335" s="450">
        <v>2622</v>
      </c>
      <c r="K335" s="450"/>
      <c r="L335" s="14">
        <f t="shared" si="8"/>
        <v>94.691224268689055</v>
      </c>
    </row>
    <row r="336" spans="1:14" s="46" customFormat="1" ht="16.5" customHeight="1" x14ac:dyDescent="0.2">
      <c r="A336" s="254"/>
      <c r="B336" s="694" t="s">
        <v>111</v>
      </c>
      <c r="C336" s="695"/>
      <c r="D336" s="695"/>
      <c r="E336" s="696"/>
      <c r="F336" s="693" t="s">
        <v>31</v>
      </c>
      <c r="G336" s="693"/>
      <c r="H336" s="683">
        <v>483</v>
      </c>
      <c r="I336" s="683"/>
      <c r="J336" s="684">
        <v>456</v>
      </c>
      <c r="K336" s="684"/>
      <c r="L336" s="14">
        <f t="shared" si="8"/>
        <v>94.409937888198755</v>
      </c>
    </row>
    <row r="337" spans="1:14" s="46" customFormat="1" ht="18.95" customHeight="1" x14ac:dyDescent="0.2">
      <c r="A337" s="254"/>
      <c r="B337" s="694" t="s">
        <v>112</v>
      </c>
      <c r="C337" s="695"/>
      <c r="D337" s="695"/>
      <c r="E337" s="696"/>
      <c r="F337" s="693" t="s">
        <v>31</v>
      </c>
      <c r="G337" s="693"/>
      <c r="H337" s="683">
        <v>24</v>
      </c>
      <c r="I337" s="683"/>
      <c r="J337" s="684">
        <v>20</v>
      </c>
      <c r="K337" s="684"/>
      <c r="L337" s="14">
        <f t="shared" si="8"/>
        <v>83.333333333333343</v>
      </c>
    </row>
    <row r="338" spans="1:14" s="46" customFormat="1" ht="15.75" customHeight="1" x14ac:dyDescent="0.2">
      <c r="A338" s="254"/>
      <c r="B338" s="694" t="s">
        <v>113</v>
      </c>
      <c r="C338" s="695"/>
      <c r="D338" s="695"/>
      <c r="E338" s="696"/>
      <c r="F338" s="693" t="s">
        <v>31</v>
      </c>
      <c r="G338" s="693"/>
      <c r="H338" s="683">
        <v>186</v>
      </c>
      <c r="I338" s="683"/>
      <c r="J338" s="684">
        <v>175</v>
      </c>
      <c r="K338" s="684"/>
      <c r="L338" s="14">
        <f t="shared" si="8"/>
        <v>94.086021505376351</v>
      </c>
    </row>
    <row r="339" spans="1:14" s="46" customFormat="1" ht="18.95" customHeight="1" x14ac:dyDescent="0.2">
      <c r="A339" s="254"/>
      <c r="B339" s="694" t="s">
        <v>114</v>
      </c>
      <c r="C339" s="695"/>
      <c r="D339" s="695"/>
      <c r="E339" s="696"/>
      <c r="F339" s="693" t="s">
        <v>31</v>
      </c>
      <c r="G339" s="693"/>
      <c r="H339" s="683">
        <v>125</v>
      </c>
      <c r="I339" s="683"/>
      <c r="J339" s="684">
        <v>126</v>
      </c>
      <c r="K339" s="684"/>
      <c r="L339" s="14">
        <f t="shared" si="8"/>
        <v>100.8</v>
      </c>
    </row>
    <row r="340" spans="1:14" ht="33.75" customHeight="1" x14ac:dyDescent="0.25">
      <c r="A340" s="253">
        <v>42036</v>
      </c>
      <c r="B340" s="487" t="s">
        <v>119</v>
      </c>
      <c r="C340" s="488"/>
      <c r="D340" s="488"/>
      <c r="E340" s="489"/>
      <c r="F340" s="693"/>
      <c r="G340" s="693"/>
      <c r="H340" s="697"/>
      <c r="I340" s="698"/>
      <c r="J340" s="699"/>
      <c r="K340" s="700"/>
      <c r="L340" s="255"/>
    </row>
    <row r="341" spans="1:14" ht="48" customHeight="1" x14ac:dyDescent="0.2">
      <c r="A341" s="256"/>
      <c r="B341" s="685" t="s">
        <v>120</v>
      </c>
      <c r="C341" s="686"/>
      <c r="D341" s="686"/>
      <c r="E341" s="687"/>
      <c r="F341" s="542" t="s">
        <v>109</v>
      </c>
      <c r="G341" s="542"/>
      <c r="H341" s="701">
        <v>491.8</v>
      </c>
      <c r="I341" s="702"/>
      <c r="J341" s="703">
        <f>J342+J343+J344+J345+J346</f>
        <v>464.8</v>
      </c>
      <c r="K341" s="704"/>
      <c r="L341" s="255">
        <f t="shared" ref="L341:L358" si="9">J341/H341*100</f>
        <v>94.509963399756003</v>
      </c>
      <c r="M341" s="47"/>
      <c r="N341" s="47"/>
    </row>
    <row r="342" spans="1:14" ht="17.25" customHeight="1" x14ac:dyDescent="0.2">
      <c r="A342" s="256"/>
      <c r="B342" s="694" t="s">
        <v>110</v>
      </c>
      <c r="C342" s="695"/>
      <c r="D342" s="695"/>
      <c r="E342" s="696"/>
      <c r="F342" s="542" t="s">
        <v>109</v>
      </c>
      <c r="G342" s="542"/>
      <c r="H342" s="705">
        <v>262</v>
      </c>
      <c r="I342" s="706"/>
      <c r="J342" s="707">
        <v>235</v>
      </c>
      <c r="K342" s="708"/>
      <c r="L342" s="255">
        <f t="shared" si="9"/>
        <v>89.694656488549612</v>
      </c>
    </row>
    <row r="343" spans="1:14" ht="18.95" customHeight="1" x14ac:dyDescent="0.2">
      <c r="A343" s="256"/>
      <c r="B343" s="694" t="s">
        <v>111</v>
      </c>
      <c r="C343" s="695"/>
      <c r="D343" s="695"/>
      <c r="E343" s="696"/>
      <c r="F343" s="542" t="s">
        <v>109</v>
      </c>
      <c r="G343" s="542"/>
      <c r="H343" s="705">
        <v>108</v>
      </c>
      <c r="I343" s="706"/>
      <c r="J343" s="707">
        <v>108</v>
      </c>
      <c r="K343" s="708"/>
      <c r="L343" s="255">
        <f t="shared" si="9"/>
        <v>100</v>
      </c>
    </row>
    <row r="344" spans="1:14" ht="16.5" customHeight="1" x14ac:dyDescent="0.2">
      <c r="A344" s="256"/>
      <c r="B344" s="694" t="s">
        <v>112</v>
      </c>
      <c r="C344" s="695"/>
      <c r="D344" s="695"/>
      <c r="E344" s="696"/>
      <c r="F344" s="542" t="s">
        <v>109</v>
      </c>
      <c r="G344" s="542"/>
      <c r="H344" s="705">
        <v>14.8</v>
      </c>
      <c r="I344" s="706"/>
      <c r="J344" s="707">
        <v>14.8</v>
      </c>
      <c r="K344" s="708"/>
      <c r="L344" s="255">
        <f t="shared" si="9"/>
        <v>100</v>
      </c>
    </row>
    <row r="345" spans="1:14" ht="16.5" customHeight="1" x14ac:dyDescent="0.2">
      <c r="A345" s="256"/>
      <c r="B345" s="694" t="s">
        <v>113</v>
      </c>
      <c r="C345" s="695"/>
      <c r="D345" s="695"/>
      <c r="E345" s="696"/>
      <c r="F345" s="542" t="s">
        <v>109</v>
      </c>
      <c r="G345" s="542"/>
      <c r="H345" s="705">
        <v>60</v>
      </c>
      <c r="I345" s="706"/>
      <c r="J345" s="707">
        <v>60</v>
      </c>
      <c r="K345" s="708"/>
      <c r="L345" s="255">
        <f t="shared" si="9"/>
        <v>100</v>
      </c>
    </row>
    <row r="346" spans="1:14" ht="18.95" customHeight="1" x14ac:dyDescent="0.2">
      <c r="A346" s="256"/>
      <c r="B346" s="694" t="s">
        <v>114</v>
      </c>
      <c r="C346" s="695"/>
      <c r="D346" s="695"/>
      <c r="E346" s="696"/>
      <c r="F346" s="542" t="s">
        <v>109</v>
      </c>
      <c r="G346" s="542"/>
      <c r="H346" s="705">
        <v>47</v>
      </c>
      <c r="I346" s="706"/>
      <c r="J346" s="707">
        <v>47</v>
      </c>
      <c r="K346" s="708"/>
      <c r="L346" s="255">
        <f t="shared" si="9"/>
        <v>100</v>
      </c>
    </row>
    <row r="347" spans="1:14" ht="49.5" customHeight="1" x14ac:dyDescent="0.2">
      <c r="A347" s="256"/>
      <c r="B347" s="685" t="s">
        <v>121</v>
      </c>
      <c r="C347" s="686"/>
      <c r="D347" s="686"/>
      <c r="E347" s="687"/>
      <c r="F347" s="693" t="s">
        <v>31</v>
      </c>
      <c r="G347" s="693"/>
      <c r="H347" s="709">
        <v>453</v>
      </c>
      <c r="I347" s="710"/>
      <c r="J347" s="466">
        <f>J348+J349+J350+J351+J352</f>
        <v>420</v>
      </c>
      <c r="K347" s="467"/>
      <c r="L347" s="255">
        <f t="shared" si="9"/>
        <v>92.715231788079464</v>
      </c>
      <c r="M347" s="47"/>
      <c r="N347" s="47"/>
    </row>
    <row r="348" spans="1:14" ht="18" customHeight="1" x14ac:dyDescent="0.2">
      <c r="A348" s="256"/>
      <c r="B348" s="694" t="s">
        <v>110</v>
      </c>
      <c r="C348" s="695"/>
      <c r="D348" s="695"/>
      <c r="E348" s="696"/>
      <c r="F348" s="542" t="s">
        <v>31</v>
      </c>
      <c r="G348" s="542"/>
      <c r="H348" s="709">
        <v>239</v>
      </c>
      <c r="I348" s="710"/>
      <c r="J348" s="466">
        <v>204</v>
      </c>
      <c r="K348" s="467"/>
      <c r="L348" s="255">
        <f t="shared" si="9"/>
        <v>85.355648535564853</v>
      </c>
    </row>
    <row r="349" spans="1:14" ht="16.5" customHeight="1" x14ac:dyDescent="0.2">
      <c r="A349" s="256"/>
      <c r="B349" s="694" t="s">
        <v>111</v>
      </c>
      <c r="C349" s="695"/>
      <c r="D349" s="695"/>
      <c r="E349" s="696"/>
      <c r="F349" s="542" t="s">
        <v>31</v>
      </c>
      <c r="G349" s="542"/>
      <c r="H349" s="709">
        <v>100</v>
      </c>
      <c r="I349" s="710"/>
      <c r="J349" s="466">
        <v>101</v>
      </c>
      <c r="K349" s="467"/>
      <c r="L349" s="255">
        <f t="shared" si="9"/>
        <v>101</v>
      </c>
    </row>
    <row r="350" spans="1:14" ht="17.25" customHeight="1" x14ac:dyDescent="0.2">
      <c r="A350" s="256"/>
      <c r="B350" s="694" t="s">
        <v>112</v>
      </c>
      <c r="C350" s="695"/>
      <c r="D350" s="695"/>
      <c r="E350" s="696"/>
      <c r="F350" s="542" t="s">
        <v>31</v>
      </c>
      <c r="G350" s="542"/>
      <c r="H350" s="683">
        <v>14</v>
      </c>
      <c r="I350" s="683"/>
      <c r="J350" s="684">
        <v>13</v>
      </c>
      <c r="K350" s="684"/>
      <c r="L350" s="255">
        <f t="shared" si="9"/>
        <v>92.857142857142861</v>
      </c>
    </row>
    <row r="351" spans="1:14" ht="15.75" customHeight="1" x14ac:dyDescent="0.2">
      <c r="A351" s="256"/>
      <c r="B351" s="694" t="s">
        <v>113</v>
      </c>
      <c r="C351" s="695"/>
      <c r="D351" s="695"/>
      <c r="E351" s="696"/>
      <c r="F351" s="542" t="s">
        <v>31</v>
      </c>
      <c r="G351" s="542"/>
      <c r="H351" s="683">
        <v>59</v>
      </c>
      <c r="I351" s="683"/>
      <c r="J351" s="684">
        <v>60</v>
      </c>
      <c r="K351" s="684"/>
      <c r="L351" s="255">
        <f t="shared" si="9"/>
        <v>101.69491525423729</v>
      </c>
    </row>
    <row r="352" spans="1:14" ht="18.95" customHeight="1" x14ac:dyDescent="0.2">
      <c r="A352" s="256"/>
      <c r="B352" s="694" t="s">
        <v>114</v>
      </c>
      <c r="C352" s="695"/>
      <c r="D352" s="695"/>
      <c r="E352" s="696"/>
      <c r="F352" s="542" t="s">
        <v>31</v>
      </c>
      <c r="G352" s="542"/>
      <c r="H352" s="683">
        <v>41</v>
      </c>
      <c r="I352" s="683"/>
      <c r="J352" s="684">
        <v>42</v>
      </c>
      <c r="K352" s="684"/>
      <c r="L352" s="255">
        <f t="shared" si="9"/>
        <v>102.4390243902439</v>
      </c>
    </row>
    <row r="353" spans="1:17" ht="33.75" customHeight="1" x14ac:dyDescent="0.2">
      <c r="A353" s="254">
        <v>2</v>
      </c>
      <c r="B353" s="608" t="s">
        <v>122</v>
      </c>
      <c r="C353" s="609"/>
      <c r="D353" s="609"/>
      <c r="E353" s="610"/>
      <c r="F353" s="611" t="s">
        <v>93</v>
      </c>
      <c r="G353" s="611"/>
      <c r="H353" s="433">
        <v>58019</v>
      </c>
      <c r="I353" s="433"/>
      <c r="J353" s="662">
        <v>61887</v>
      </c>
      <c r="K353" s="662"/>
      <c r="L353" s="257">
        <f t="shared" si="9"/>
        <v>106.66678157155414</v>
      </c>
    </row>
    <row r="354" spans="1:17" ht="16.5" customHeight="1" x14ac:dyDescent="0.2">
      <c r="A354" s="254"/>
      <c r="B354" s="456" t="s">
        <v>110</v>
      </c>
      <c r="C354" s="457"/>
      <c r="D354" s="457"/>
      <c r="E354" s="458"/>
      <c r="F354" s="542" t="s">
        <v>93</v>
      </c>
      <c r="G354" s="542"/>
      <c r="H354" s="409">
        <v>57714</v>
      </c>
      <c r="I354" s="409"/>
      <c r="J354" s="676">
        <v>61408</v>
      </c>
      <c r="K354" s="676"/>
      <c r="L354" s="255">
        <f t="shared" si="9"/>
        <v>106.40052673528086</v>
      </c>
    </row>
    <row r="355" spans="1:17" ht="17.25" customHeight="1" x14ac:dyDescent="0.2">
      <c r="A355" s="254"/>
      <c r="B355" s="456" t="s">
        <v>111</v>
      </c>
      <c r="C355" s="457"/>
      <c r="D355" s="457"/>
      <c r="E355" s="458"/>
      <c r="F355" s="542" t="s">
        <v>93</v>
      </c>
      <c r="G355" s="542"/>
      <c r="H355" s="409">
        <v>58294</v>
      </c>
      <c r="I355" s="409"/>
      <c r="J355" s="676">
        <v>63787</v>
      </c>
      <c r="K355" s="676"/>
      <c r="L355" s="255">
        <f t="shared" si="9"/>
        <v>109.42292517240195</v>
      </c>
      <c r="P355" s="103"/>
      <c r="Q355" s="104"/>
    </row>
    <row r="356" spans="1:17" ht="18.95" customHeight="1" x14ac:dyDescent="0.2">
      <c r="A356" s="254"/>
      <c r="B356" s="456" t="s">
        <v>112</v>
      </c>
      <c r="C356" s="457"/>
      <c r="D356" s="457"/>
      <c r="E356" s="458"/>
      <c r="F356" s="542" t="s">
        <v>93</v>
      </c>
      <c r="G356" s="542"/>
      <c r="H356" s="409">
        <v>79425</v>
      </c>
      <c r="I356" s="409"/>
      <c r="J356" s="676">
        <v>95966</v>
      </c>
      <c r="K356" s="676"/>
      <c r="L356" s="255">
        <f t="shared" si="9"/>
        <v>120.8259364180044</v>
      </c>
    </row>
    <row r="357" spans="1:17" ht="15" customHeight="1" x14ac:dyDescent="0.2">
      <c r="A357" s="254"/>
      <c r="B357" s="456" t="s">
        <v>113</v>
      </c>
      <c r="C357" s="457"/>
      <c r="D357" s="457"/>
      <c r="E357" s="458"/>
      <c r="F357" s="542" t="s">
        <v>93</v>
      </c>
      <c r="G357" s="542"/>
      <c r="H357" s="409">
        <v>54522</v>
      </c>
      <c r="I357" s="409"/>
      <c r="J357" s="676">
        <v>59021</v>
      </c>
      <c r="K357" s="676"/>
      <c r="L357" s="255">
        <f t="shared" si="9"/>
        <v>108.25171490407541</v>
      </c>
    </row>
    <row r="358" spans="1:17" ht="18" customHeight="1" x14ac:dyDescent="0.2">
      <c r="A358" s="254"/>
      <c r="B358" s="456" t="s">
        <v>114</v>
      </c>
      <c r="C358" s="457"/>
      <c r="D358" s="457"/>
      <c r="E358" s="458"/>
      <c r="F358" s="542" t="s">
        <v>93</v>
      </c>
      <c r="G358" s="542"/>
      <c r="H358" s="409">
        <v>62847</v>
      </c>
      <c r="I358" s="409"/>
      <c r="J358" s="676">
        <v>61073</v>
      </c>
      <c r="K358" s="676"/>
      <c r="L358" s="255">
        <f t="shared" si="9"/>
        <v>97.177271787038364</v>
      </c>
    </row>
    <row r="359" spans="1:17" ht="17.25" customHeight="1" x14ac:dyDescent="0.2">
      <c r="A359" s="254"/>
      <c r="B359" s="478" t="s">
        <v>19</v>
      </c>
      <c r="C359" s="479"/>
      <c r="D359" s="479"/>
      <c r="E359" s="480"/>
      <c r="F359" s="542"/>
      <c r="G359" s="542"/>
      <c r="H359" s="711"/>
      <c r="I359" s="711"/>
      <c r="J359" s="712"/>
      <c r="K359" s="712"/>
      <c r="L359" s="259"/>
    </row>
    <row r="360" spans="1:17" ht="49.5" customHeight="1" x14ac:dyDescent="0.2">
      <c r="A360" s="253">
        <v>42006</v>
      </c>
      <c r="B360" s="487" t="s">
        <v>123</v>
      </c>
      <c r="C360" s="488"/>
      <c r="D360" s="488"/>
      <c r="E360" s="489"/>
      <c r="F360" s="713" t="s">
        <v>93</v>
      </c>
      <c r="G360" s="713"/>
      <c r="H360" s="423">
        <v>52845</v>
      </c>
      <c r="I360" s="423"/>
      <c r="J360" s="712">
        <v>56462</v>
      </c>
      <c r="K360" s="712"/>
      <c r="L360" s="260">
        <f t="shared" ref="L360:L377" si="10">J360/H360*100</f>
        <v>106.8445453685306</v>
      </c>
    </row>
    <row r="361" spans="1:17" ht="17.25" customHeight="1" x14ac:dyDescent="0.2">
      <c r="A361" s="256"/>
      <c r="B361" s="456" t="s">
        <v>110</v>
      </c>
      <c r="C361" s="457"/>
      <c r="D361" s="457"/>
      <c r="E361" s="458"/>
      <c r="F361" s="542" t="s">
        <v>93</v>
      </c>
      <c r="G361" s="542"/>
      <c r="H361" s="409">
        <v>53388</v>
      </c>
      <c r="I361" s="409"/>
      <c r="J361" s="676">
        <v>56807</v>
      </c>
      <c r="K361" s="676"/>
      <c r="L361" s="255">
        <f t="shared" si="10"/>
        <v>106.40406083764142</v>
      </c>
      <c r="Q361" s="104"/>
    </row>
    <row r="362" spans="1:17" ht="16.5" customHeight="1" x14ac:dyDescent="0.2">
      <c r="A362" s="256"/>
      <c r="B362" s="456" t="s">
        <v>111</v>
      </c>
      <c r="C362" s="457"/>
      <c r="D362" s="457"/>
      <c r="E362" s="458"/>
      <c r="F362" s="542" t="s">
        <v>93</v>
      </c>
      <c r="G362" s="542"/>
      <c r="H362" s="409">
        <v>52021</v>
      </c>
      <c r="I362" s="409"/>
      <c r="J362" s="676">
        <v>56972</v>
      </c>
      <c r="K362" s="676"/>
      <c r="L362" s="255">
        <f t="shared" si="10"/>
        <v>109.51731031698738</v>
      </c>
    </row>
    <row r="363" spans="1:17" ht="19.5" customHeight="1" x14ac:dyDescent="0.2">
      <c r="A363" s="256"/>
      <c r="B363" s="456" t="s">
        <v>112</v>
      </c>
      <c r="C363" s="457"/>
      <c r="D363" s="457"/>
      <c r="E363" s="458"/>
      <c r="F363" s="542" t="s">
        <v>93</v>
      </c>
      <c r="G363" s="542"/>
      <c r="H363" s="450">
        <v>73416</v>
      </c>
      <c r="I363" s="450"/>
      <c r="J363" s="676">
        <v>91630</v>
      </c>
      <c r="K363" s="676"/>
      <c r="L363" s="255">
        <f t="shared" si="10"/>
        <v>124.8093058733791</v>
      </c>
    </row>
    <row r="364" spans="1:17" ht="18" customHeight="1" x14ac:dyDescent="0.2">
      <c r="A364" s="256"/>
      <c r="B364" s="456" t="s">
        <v>113</v>
      </c>
      <c r="C364" s="457"/>
      <c r="D364" s="457"/>
      <c r="E364" s="458"/>
      <c r="F364" s="542" t="s">
        <v>93</v>
      </c>
      <c r="G364" s="542"/>
      <c r="H364" s="450">
        <v>45063</v>
      </c>
      <c r="I364" s="450"/>
      <c r="J364" s="676">
        <v>50599</v>
      </c>
      <c r="K364" s="676"/>
      <c r="L364" s="255">
        <f t="shared" si="10"/>
        <v>112.28502318975657</v>
      </c>
    </row>
    <row r="365" spans="1:17" ht="17.25" customHeight="1" x14ac:dyDescent="0.2">
      <c r="A365" s="256"/>
      <c r="B365" s="456" t="s">
        <v>114</v>
      </c>
      <c r="C365" s="457"/>
      <c r="D365" s="457"/>
      <c r="E365" s="458"/>
      <c r="F365" s="542" t="s">
        <v>93</v>
      </c>
      <c r="G365" s="542"/>
      <c r="H365" s="450">
        <v>51668</v>
      </c>
      <c r="I365" s="450"/>
      <c r="J365" s="676">
        <v>50050</v>
      </c>
      <c r="K365" s="676"/>
      <c r="L365" s="255">
        <f t="shared" si="10"/>
        <v>96.868467910505544</v>
      </c>
    </row>
    <row r="366" spans="1:17" ht="48" customHeight="1" x14ac:dyDescent="0.2">
      <c r="A366" s="253">
        <v>42037</v>
      </c>
      <c r="B366" s="487" t="s">
        <v>124</v>
      </c>
      <c r="C366" s="488"/>
      <c r="D366" s="488"/>
      <c r="E366" s="489"/>
      <c r="F366" s="713" t="s">
        <v>93</v>
      </c>
      <c r="G366" s="713"/>
      <c r="H366" s="474">
        <v>98997</v>
      </c>
      <c r="I366" s="474"/>
      <c r="J366" s="712">
        <v>105793</v>
      </c>
      <c r="K366" s="712"/>
      <c r="L366" s="260">
        <f t="shared" si="10"/>
        <v>106.86485449054011</v>
      </c>
      <c r="Q366" s="104"/>
    </row>
    <row r="367" spans="1:17" ht="20.25" customHeight="1" x14ac:dyDescent="0.2">
      <c r="A367" s="254"/>
      <c r="B367" s="456" t="s">
        <v>110</v>
      </c>
      <c r="C367" s="457"/>
      <c r="D367" s="457"/>
      <c r="E367" s="458"/>
      <c r="F367" s="542" t="s">
        <v>93</v>
      </c>
      <c r="G367" s="542"/>
      <c r="H367" s="450">
        <v>107957</v>
      </c>
      <c r="I367" s="450"/>
      <c r="J367" s="676">
        <v>120656</v>
      </c>
      <c r="K367" s="676"/>
      <c r="L367" s="255">
        <f t="shared" si="10"/>
        <v>111.76301675667165</v>
      </c>
    </row>
    <row r="368" spans="1:17" ht="19.5" customHeight="1" x14ac:dyDescent="0.2">
      <c r="A368" s="254"/>
      <c r="B368" s="456" t="s">
        <v>111</v>
      </c>
      <c r="C368" s="457"/>
      <c r="D368" s="457"/>
      <c r="E368" s="458"/>
      <c r="F368" s="542" t="s">
        <v>93</v>
      </c>
      <c r="G368" s="542"/>
      <c r="H368" s="450">
        <v>88539</v>
      </c>
      <c r="I368" s="450"/>
      <c r="J368" s="676">
        <v>94489</v>
      </c>
      <c r="K368" s="676"/>
      <c r="L368" s="255">
        <f t="shared" si="10"/>
        <v>106.72020239668394</v>
      </c>
    </row>
    <row r="369" spans="1:17" ht="21" customHeight="1" x14ac:dyDescent="0.2">
      <c r="A369" s="254"/>
      <c r="B369" s="456" t="s">
        <v>112</v>
      </c>
      <c r="C369" s="457"/>
      <c r="D369" s="457"/>
      <c r="E369" s="458"/>
      <c r="F369" s="542" t="s">
        <v>93</v>
      </c>
      <c r="G369" s="542"/>
      <c r="H369" s="450">
        <v>89562</v>
      </c>
      <c r="I369" s="450"/>
      <c r="J369" s="676">
        <v>102704</v>
      </c>
      <c r="K369" s="676"/>
      <c r="L369" s="255">
        <f t="shared" si="10"/>
        <v>114.67363390723744</v>
      </c>
    </row>
    <row r="370" spans="1:17" ht="16.5" customHeight="1" x14ac:dyDescent="0.2">
      <c r="A370" s="254"/>
      <c r="B370" s="456" t="s">
        <v>113</v>
      </c>
      <c r="C370" s="457"/>
      <c r="D370" s="457"/>
      <c r="E370" s="458"/>
      <c r="F370" s="542" t="s">
        <v>93</v>
      </c>
      <c r="G370" s="542"/>
      <c r="H370" s="450">
        <v>84295</v>
      </c>
      <c r="I370" s="450"/>
      <c r="J370" s="676">
        <v>83514</v>
      </c>
      <c r="K370" s="676"/>
      <c r="L370" s="255">
        <f t="shared" si="10"/>
        <v>99.073491903434359</v>
      </c>
    </row>
    <row r="371" spans="1:17" ht="18" customHeight="1" x14ac:dyDescent="0.2">
      <c r="A371" s="254"/>
      <c r="B371" s="456" t="s">
        <v>114</v>
      </c>
      <c r="C371" s="457"/>
      <c r="D371" s="457"/>
      <c r="E371" s="458"/>
      <c r="F371" s="542" t="s">
        <v>93</v>
      </c>
      <c r="G371" s="542"/>
      <c r="H371" s="450">
        <v>96806</v>
      </c>
      <c r="I371" s="450"/>
      <c r="J371" s="676">
        <v>93827</v>
      </c>
      <c r="K371" s="676"/>
      <c r="L371" s="255">
        <f t="shared" si="10"/>
        <v>96.922711402185811</v>
      </c>
    </row>
    <row r="372" spans="1:17" ht="47.25" customHeight="1" x14ac:dyDescent="0.2">
      <c r="A372" s="254">
        <v>3</v>
      </c>
      <c r="B372" s="608" t="s">
        <v>125</v>
      </c>
      <c r="C372" s="609"/>
      <c r="D372" s="609"/>
      <c r="E372" s="610"/>
      <c r="F372" s="611" t="s">
        <v>93</v>
      </c>
      <c r="G372" s="611"/>
      <c r="H372" s="714">
        <v>99113</v>
      </c>
      <c r="I372" s="714"/>
      <c r="J372" s="662">
        <v>105982</v>
      </c>
      <c r="K372" s="662"/>
      <c r="L372" s="257">
        <f t="shared" si="10"/>
        <v>106.93047329815464</v>
      </c>
    </row>
    <row r="373" spans="1:17" ht="18.75" customHeight="1" x14ac:dyDescent="0.2">
      <c r="A373" s="254"/>
      <c r="B373" s="456" t="s">
        <v>110</v>
      </c>
      <c r="C373" s="457"/>
      <c r="D373" s="457"/>
      <c r="E373" s="458"/>
      <c r="F373" s="542" t="s">
        <v>93</v>
      </c>
      <c r="G373" s="542"/>
      <c r="H373" s="450">
        <v>108090</v>
      </c>
      <c r="I373" s="450"/>
      <c r="J373" s="676">
        <v>120882</v>
      </c>
      <c r="K373" s="676"/>
      <c r="L373" s="255">
        <f t="shared" si="10"/>
        <v>111.83458229253401</v>
      </c>
      <c r="P373" s="103"/>
      <c r="Q373" s="104"/>
    </row>
    <row r="374" spans="1:17" ht="17.25" customHeight="1" x14ac:dyDescent="0.2">
      <c r="A374" s="254"/>
      <c r="B374" s="460" t="s">
        <v>111</v>
      </c>
      <c r="C374" s="460"/>
      <c r="D374" s="460"/>
      <c r="E374" s="460"/>
      <c r="F374" s="542" t="s">
        <v>93</v>
      </c>
      <c r="G374" s="542"/>
      <c r="H374" s="450">
        <v>88615</v>
      </c>
      <c r="I374" s="450"/>
      <c r="J374" s="676">
        <v>94597</v>
      </c>
      <c r="K374" s="676"/>
      <c r="L374" s="255">
        <f t="shared" si="10"/>
        <v>106.75055013259606</v>
      </c>
    </row>
    <row r="375" spans="1:17" ht="18.75" customHeight="1" x14ac:dyDescent="0.2">
      <c r="A375" s="254"/>
      <c r="B375" s="460" t="s">
        <v>112</v>
      </c>
      <c r="C375" s="460"/>
      <c r="D375" s="460"/>
      <c r="E375" s="460"/>
      <c r="F375" s="542" t="s">
        <v>93</v>
      </c>
      <c r="G375" s="542"/>
      <c r="H375" s="450">
        <v>89562</v>
      </c>
      <c r="I375" s="450"/>
      <c r="J375" s="676">
        <v>102704</v>
      </c>
      <c r="K375" s="676"/>
      <c r="L375" s="255">
        <f t="shared" si="10"/>
        <v>114.67363390723744</v>
      </c>
    </row>
    <row r="376" spans="1:17" ht="17.25" customHeight="1" x14ac:dyDescent="0.2">
      <c r="A376" s="254"/>
      <c r="B376" s="460" t="s">
        <v>113</v>
      </c>
      <c r="C376" s="460"/>
      <c r="D376" s="460"/>
      <c r="E376" s="460"/>
      <c r="F376" s="542" t="s">
        <v>93</v>
      </c>
      <c r="G376" s="542"/>
      <c r="H376" s="450">
        <v>84418</v>
      </c>
      <c r="I376" s="450"/>
      <c r="J376" s="676">
        <v>83756</v>
      </c>
      <c r="K376" s="676"/>
      <c r="L376" s="255">
        <f t="shared" si="10"/>
        <v>99.215807055367335</v>
      </c>
    </row>
    <row r="377" spans="1:17" ht="18.75" customHeight="1" x14ac:dyDescent="0.2">
      <c r="A377" s="254"/>
      <c r="B377" s="460" t="s">
        <v>114</v>
      </c>
      <c r="C377" s="460"/>
      <c r="D377" s="460"/>
      <c r="E377" s="460"/>
      <c r="F377" s="542" t="s">
        <v>93</v>
      </c>
      <c r="G377" s="542"/>
      <c r="H377" s="450">
        <v>96955</v>
      </c>
      <c r="I377" s="450"/>
      <c r="J377" s="676">
        <v>94011</v>
      </c>
      <c r="K377" s="676"/>
      <c r="L377" s="255">
        <f t="shared" si="10"/>
        <v>96.963539786498885</v>
      </c>
    </row>
    <row r="378" spans="1:17" s="13" customFormat="1" ht="32.25" customHeight="1" x14ac:dyDescent="0.2">
      <c r="A378" s="718" t="s">
        <v>126</v>
      </c>
      <c r="B378" s="718"/>
      <c r="C378" s="718"/>
      <c r="D378" s="718"/>
      <c r="E378" s="718"/>
      <c r="F378" s="718"/>
      <c r="G378" s="718"/>
      <c r="H378" s="718"/>
      <c r="I378" s="718"/>
      <c r="J378" s="718"/>
      <c r="K378" s="718"/>
      <c r="L378" s="718"/>
    </row>
    <row r="379" spans="1:17" ht="42" customHeight="1" x14ac:dyDescent="0.2">
      <c r="A379" s="232" t="s">
        <v>14</v>
      </c>
      <c r="B379" s="432" t="s">
        <v>28</v>
      </c>
      <c r="C379" s="432"/>
      <c r="D379" s="432"/>
      <c r="E379" s="432"/>
      <c r="F379" s="513" t="s">
        <v>16</v>
      </c>
      <c r="G379" s="513"/>
      <c r="H379" s="719" t="s">
        <v>575</v>
      </c>
      <c r="I379" s="720"/>
      <c r="J379" s="719" t="s">
        <v>574</v>
      </c>
      <c r="K379" s="720"/>
      <c r="L379" s="236" t="s">
        <v>29</v>
      </c>
    </row>
    <row r="380" spans="1:17" ht="16.5" customHeight="1" x14ac:dyDescent="0.2">
      <c r="A380" s="232"/>
      <c r="B380" s="431" t="s">
        <v>127</v>
      </c>
      <c r="C380" s="431"/>
      <c r="D380" s="431"/>
      <c r="E380" s="431"/>
      <c r="F380" s="513" t="s">
        <v>109</v>
      </c>
      <c r="G380" s="513"/>
      <c r="H380" s="714">
        <v>45</v>
      </c>
      <c r="I380" s="714"/>
      <c r="J380" s="714">
        <f>J382+J415+J478+J481+J484+J487+J506</f>
        <v>39</v>
      </c>
      <c r="K380" s="714"/>
      <c r="L380" s="239">
        <f>J380/H380*100</f>
        <v>86.666666666666671</v>
      </c>
    </row>
    <row r="381" spans="1:17" ht="16.5" customHeight="1" x14ac:dyDescent="0.2">
      <c r="A381" s="232"/>
      <c r="B381" s="432" t="s">
        <v>128</v>
      </c>
      <c r="C381" s="432"/>
      <c r="D381" s="432"/>
      <c r="E381" s="432"/>
      <c r="F381" s="432"/>
      <c r="G381" s="432"/>
      <c r="H381" s="432"/>
      <c r="I381" s="432"/>
      <c r="J381" s="432"/>
      <c r="K381" s="432"/>
      <c r="L381" s="432"/>
    </row>
    <row r="382" spans="1:17" ht="32.25" customHeight="1" x14ac:dyDescent="0.2">
      <c r="A382" s="232">
        <v>1</v>
      </c>
      <c r="B382" s="716" t="s">
        <v>129</v>
      </c>
      <c r="C382" s="716"/>
      <c r="D382" s="716"/>
      <c r="E382" s="716"/>
      <c r="F382" s="513" t="s">
        <v>109</v>
      </c>
      <c r="G382" s="513"/>
      <c r="H382" s="717">
        <f>H383+H384+H385+H386</f>
        <v>13</v>
      </c>
      <c r="I382" s="717"/>
      <c r="J382" s="717">
        <f>J383+J384+J385+J386</f>
        <v>10</v>
      </c>
      <c r="K382" s="717"/>
      <c r="L382" s="239">
        <f>J382/H382*100</f>
        <v>76.923076923076934</v>
      </c>
    </row>
    <row r="383" spans="1:17" s="47" customFormat="1" ht="21" customHeight="1" x14ac:dyDescent="0.2">
      <c r="A383" s="261"/>
      <c r="B383" s="460" t="s">
        <v>203</v>
      </c>
      <c r="C383" s="460"/>
      <c r="D383" s="460"/>
      <c r="E383" s="460"/>
      <c r="F383" s="715" t="s">
        <v>109</v>
      </c>
      <c r="G383" s="715"/>
      <c r="H383" s="460">
        <v>7</v>
      </c>
      <c r="I383" s="460"/>
      <c r="J383" s="460">
        <v>6</v>
      </c>
      <c r="K383" s="460"/>
      <c r="L383" s="69">
        <f>J383/H383*100</f>
        <v>85.714285714285708</v>
      </c>
    </row>
    <row r="384" spans="1:17" s="47" customFormat="1" ht="17.25" customHeight="1" x14ac:dyDescent="0.2">
      <c r="A384" s="261"/>
      <c r="B384" s="460" t="s">
        <v>131</v>
      </c>
      <c r="C384" s="460"/>
      <c r="D384" s="460"/>
      <c r="E384" s="460"/>
      <c r="F384" s="715" t="s">
        <v>109</v>
      </c>
      <c r="G384" s="715"/>
      <c r="H384" s="460">
        <v>0</v>
      </c>
      <c r="I384" s="460"/>
      <c r="J384" s="460">
        <v>0</v>
      </c>
      <c r="K384" s="460"/>
      <c r="L384" s="69" t="s">
        <v>35</v>
      </c>
    </row>
    <row r="385" spans="1:15" s="47" customFormat="1" ht="16.5" customHeight="1" x14ac:dyDescent="0.2">
      <c r="A385" s="261"/>
      <c r="B385" s="460" t="s">
        <v>475</v>
      </c>
      <c r="C385" s="460"/>
      <c r="D385" s="460"/>
      <c r="E385" s="460"/>
      <c r="F385" s="715" t="s">
        <v>109</v>
      </c>
      <c r="G385" s="715"/>
      <c r="H385" s="460">
        <v>5</v>
      </c>
      <c r="I385" s="460"/>
      <c r="J385" s="460">
        <v>3</v>
      </c>
      <c r="K385" s="460"/>
      <c r="L385" s="69">
        <f t="shared" ref="L385:L392" si="11">J385/H385*100</f>
        <v>60</v>
      </c>
    </row>
    <row r="386" spans="1:15" s="47" customFormat="1" ht="19.5" customHeight="1" x14ac:dyDescent="0.2">
      <c r="A386" s="261"/>
      <c r="B386" s="460" t="s">
        <v>135</v>
      </c>
      <c r="C386" s="460"/>
      <c r="D386" s="460"/>
      <c r="E386" s="460"/>
      <c r="F386" s="715" t="s">
        <v>109</v>
      </c>
      <c r="G386" s="715"/>
      <c r="H386" s="460">
        <v>1</v>
      </c>
      <c r="I386" s="460"/>
      <c r="J386" s="460">
        <v>1</v>
      </c>
      <c r="K386" s="460"/>
      <c r="L386" s="69">
        <f t="shared" si="11"/>
        <v>100</v>
      </c>
    </row>
    <row r="387" spans="1:15" ht="16.5" customHeight="1" x14ac:dyDescent="0.2">
      <c r="A387" s="232">
        <v>2</v>
      </c>
      <c r="B387" s="716" t="s">
        <v>132</v>
      </c>
      <c r="C387" s="716"/>
      <c r="D387" s="716"/>
      <c r="E387" s="716"/>
      <c r="F387" s="432" t="s">
        <v>133</v>
      </c>
      <c r="G387" s="432"/>
      <c r="H387" s="714">
        <v>2396</v>
      </c>
      <c r="I387" s="714"/>
      <c r="J387" s="714">
        <v>2367</v>
      </c>
      <c r="K387" s="714"/>
      <c r="L387" s="239">
        <f t="shared" si="11"/>
        <v>98.789649415692821</v>
      </c>
    </row>
    <row r="388" spans="1:15" ht="33" customHeight="1" x14ac:dyDescent="0.2">
      <c r="A388" s="232">
        <v>3</v>
      </c>
      <c r="B388" s="716" t="s">
        <v>503</v>
      </c>
      <c r="C388" s="716"/>
      <c r="D388" s="716"/>
      <c r="E388" s="716"/>
      <c r="F388" s="432" t="s">
        <v>31</v>
      </c>
      <c r="G388" s="432"/>
      <c r="H388" s="714">
        <f>H389+H390+H391+H392</f>
        <v>2208</v>
      </c>
      <c r="I388" s="714"/>
      <c r="J388" s="714">
        <f>J389+J390+J391+J392</f>
        <v>2151</v>
      </c>
      <c r="K388" s="714"/>
      <c r="L388" s="239">
        <f t="shared" si="11"/>
        <v>97.418478260869563</v>
      </c>
    </row>
    <row r="389" spans="1:15" s="47" customFormat="1" ht="15.75" customHeight="1" x14ac:dyDescent="0.2">
      <c r="A389" s="261"/>
      <c r="B389" s="460" t="s">
        <v>130</v>
      </c>
      <c r="C389" s="460"/>
      <c r="D389" s="460"/>
      <c r="E389" s="460"/>
      <c r="F389" s="535" t="s">
        <v>31</v>
      </c>
      <c r="G389" s="535"/>
      <c r="H389" s="450">
        <v>1540</v>
      </c>
      <c r="I389" s="450"/>
      <c r="J389" s="450">
        <v>1523</v>
      </c>
      <c r="K389" s="450"/>
      <c r="L389" s="69">
        <f t="shared" si="11"/>
        <v>98.896103896103895</v>
      </c>
      <c r="M389" s="47" t="s">
        <v>462</v>
      </c>
      <c r="O389" s="112"/>
    </row>
    <row r="390" spans="1:15" s="47" customFormat="1" ht="19.5" customHeight="1" x14ac:dyDescent="0.2">
      <c r="A390" s="261"/>
      <c r="B390" s="460" t="s">
        <v>533</v>
      </c>
      <c r="C390" s="460"/>
      <c r="D390" s="460"/>
      <c r="E390" s="460"/>
      <c r="F390" s="535" t="s">
        <v>31</v>
      </c>
      <c r="G390" s="535"/>
      <c r="H390" s="460">
        <v>20</v>
      </c>
      <c r="I390" s="460"/>
      <c r="J390" s="460">
        <v>14</v>
      </c>
      <c r="K390" s="460"/>
      <c r="L390" s="69">
        <f>J390/H390*100</f>
        <v>70</v>
      </c>
      <c r="O390" s="112"/>
    </row>
    <row r="391" spans="1:15" s="47" customFormat="1" ht="15.75" customHeight="1" x14ac:dyDescent="0.2">
      <c r="A391" s="261"/>
      <c r="B391" s="456" t="s">
        <v>134</v>
      </c>
      <c r="C391" s="457"/>
      <c r="D391" s="457"/>
      <c r="E391" s="458"/>
      <c r="F391" s="407" t="s">
        <v>31</v>
      </c>
      <c r="G391" s="539"/>
      <c r="H391" s="456">
        <v>495</v>
      </c>
      <c r="I391" s="457"/>
      <c r="J391" s="456">
        <v>462</v>
      </c>
      <c r="K391" s="457"/>
      <c r="L391" s="69">
        <f t="shared" si="11"/>
        <v>93.333333333333329</v>
      </c>
      <c r="O391" s="112"/>
    </row>
    <row r="392" spans="1:15" s="47" customFormat="1" ht="18.75" customHeight="1" x14ac:dyDescent="0.2">
      <c r="A392" s="261"/>
      <c r="B392" s="456" t="s">
        <v>135</v>
      </c>
      <c r="C392" s="457"/>
      <c r="D392" s="457"/>
      <c r="E392" s="458"/>
      <c r="F392" s="407" t="s">
        <v>31</v>
      </c>
      <c r="G392" s="539"/>
      <c r="H392" s="456">
        <v>153</v>
      </c>
      <c r="I392" s="457"/>
      <c r="J392" s="456">
        <v>152</v>
      </c>
      <c r="K392" s="457"/>
      <c r="L392" s="69">
        <f t="shared" si="11"/>
        <v>99.346405228758172</v>
      </c>
      <c r="O392" s="112"/>
    </row>
    <row r="393" spans="1:15" ht="18.95" customHeight="1" x14ac:dyDescent="0.2">
      <c r="A393" s="232">
        <v>4</v>
      </c>
      <c r="B393" s="608" t="s">
        <v>136</v>
      </c>
      <c r="C393" s="609"/>
      <c r="D393" s="609"/>
      <c r="E393" s="610"/>
      <c r="F393" s="513"/>
      <c r="G393" s="513"/>
      <c r="H393" s="533"/>
      <c r="I393" s="721"/>
      <c r="J393" s="533"/>
      <c r="K393" s="721"/>
      <c r="L393" s="230"/>
      <c r="O393" s="112"/>
    </row>
    <row r="394" spans="1:15" s="47" customFormat="1" ht="16.5" customHeight="1" x14ac:dyDescent="0.2">
      <c r="A394" s="261"/>
      <c r="B394" s="456" t="s">
        <v>137</v>
      </c>
      <c r="C394" s="457"/>
      <c r="D394" s="457"/>
      <c r="E394" s="458"/>
      <c r="F394" s="407" t="s">
        <v>31</v>
      </c>
      <c r="G394" s="539"/>
      <c r="H394" s="456" t="s">
        <v>138</v>
      </c>
      <c r="I394" s="457"/>
      <c r="J394" s="456" t="s">
        <v>138</v>
      </c>
      <c r="K394" s="457"/>
      <c r="L394" s="69" t="s">
        <v>139</v>
      </c>
      <c r="O394" s="112"/>
    </row>
    <row r="395" spans="1:15" s="47" customFormat="1" ht="15.75" customHeight="1" x14ac:dyDescent="0.2">
      <c r="A395" s="261"/>
      <c r="B395" s="456" t="s">
        <v>140</v>
      </c>
      <c r="C395" s="457"/>
      <c r="D395" s="457"/>
      <c r="E395" s="458"/>
      <c r="F395" s="407" t="s">
        <v>31</v>
      </c>
      <c r="G395" s="539"/>
      <c r="H395" s="456" t="s">
        <v>141</v>
      </c>
      <c r="I395" s="457"/>
      <c r="J395" s="456" t="s">
        <v>141</v>
      </c>
      <c r="K395" s="457"/>
      <c r="L395" s="69" t="s">
        <v>139</v>
      </c>
      <c r="O395" s="112"/>
    </row>
    <row r="396" spans="1:15" s="47" customFormat="1" ht="16.5" customHeight="1" x14ac:dyDescent="0.2">
      <c r="A396" s="261"/>
      <c r="B396" s="456" t="s">
        <v>142</v>
      </c>
      <c r="C396" s="457"/>
      <c r="D396" s="457"/>
      <c r="E396" s="458"/>
      <c r="F396" s="407" t="s">
        <v>31</v>
      </c>
      <c r="G396" s="539"/>
      <c r="H396" s="456" t="s">
        <v>143</v>
      </c>
      <c r="I396" s="457"/>
      <c r="J396" s="456" t="s">
        <v>143</v>
      </c>
      <c r="K396" s="457"/>
      <c r="L396" s="69" t="s">
        <v>139</v>
      </c>
      <c r="O396" s="112"/>
    </row>
    <row r="397" spans="1:15" s="47" customFormat="1" ht="17.25" customHeight="1" x14ac:dyDescent="0.2">
      <c r="A397" s="261"/>
      <c r="B397" s="456" t="s">
        <v>144</v>
      </c>
      <c r="C397" s="457"/>
      <c r="D397" s="457"/>
      <c r="E397" s="458"/>
      <c r="F397" s="407" t="s">
        <v>31</v>
      </c>
      <c r="G397" s="539"/>
      <c r="H397" s="456" t="s">
        <v>145</v>
      </c>
      <c r="I397" s="457"/>
      <c r="J397" s="456" t="s">
        <v>145</v>
      </c>
      <c r="K397" s="457"/>
      <c r="L397" s="69" t="s">
        <v>139</v>
      </c>
      <c r="O397" s="112"/>
    </row>
    <row r="398" spans="1:15" ht="33.75" customHeight="1" x14ac:dyDescent="0.2">
      <c r="A398" s="232">
        <v>5</v>
      </c>
      <c r="B398" s="608" t="s">
        <v>146</v>
      </c>
      <c r="C398" s="609"/>
      <c r="D398" s="609"/>
      <c r="E398" s="610"/>
      <c r="F398" s="414" t="s">
        <v>31</v>
      </c>
      <c r="G398" s="580"/>
      <c r="H398" s="496">
        <f>H399+H400</f>
        <v>306</v>
      </c>
      <c r="I398" s="497"/>
      <c r="J398" s="496">
        <f>J399+J400</f>
        <v>259</v>
      </c>
      <c r="K398" s="497"/>
      <c r="L398" s="239">
        <f>J398/H398*100</f>
        <v>84.640522875816998</v>
      </c>
      <c r="O398" s="112"/>
    </row>
    <row r="399" spans="1:15" s="47" customFormat="1" ht="20.25" customHeight="1" x14ac:dyDescent="0.2">
      <c r="A399" s="261"/>
      <c r="B399" s="456" t="s">
        <v>534</v>
      </c>
      <c r="C399" s="457"/>
      <c r="D399" s="457"/>
      <c r="E399" s="458"/>
      <c r="F399" s="407" t="s">
        <v>31</v>
      </c>
      <c r="G399" s="539"/>
      <c r="H399" s="456">
        <v>306</v>
      </c>
      <c r="I399" s="457"/>
      <c r="J399" s="456">
        <v>259</v>
      </c>
      <c r="K399" s="457"/>
      <c r="L399" s="69">
        <f>J399/H399*100</f>
        <v>84.640522875816998</v>
      </c>
      <c r="O399" s="112"/>
    </row>
    <row r="400" spans="1:15" s="47" customFormat="1" ht="17.25" customHeight="1" x14ac:dyDescent="0.2">
      <c r="A400" s="261"/>
      <c r="B400" s="456" t="s">
        <v>147</v>
      </c>
      <c r="C400" s="457"/>
      <c r="D400" s="457"/>
      <c r="E400" s="458"/>
      <c r="F400" s="407" t="s">
        <v>31</v>
      </c>
      <c r="G400" s="539"/>
      <c r="H400" s="456">
        <v>0</v>
      </c>
      <c r="I400" s="457"/>
      <c r="J400" s="456">
        <v>0</v>
      </c>
      <c r="K400" s="457"/>
      <c r="L400" s="69" t="s">
        <v>35</v>
      </c>
      <c r="O400" s="112"/>
    </row>
    <row r="401" spans="1:15" ht="31.5" customHeight="1" x14ac:dyDescent="0.2">
      <c r="A401" s="232">
        <v>6</v>
      </c>
      <c r="B401" s="608" t="s">
        <v>540</v>
      </c>
      <c r="C401" s="609"/>
      <c r="D401" s="609"/>
      <c r="E401" s="610"/>
      <c r="F401" s="414" t="s">
        <v>148</v>
      </c>
      <c r="G401" s="580"/>
      <c r="H401" s="496">
        <f>H402+H403+H404+H405</f>
        <v>29</v>
      </c>
      <c r="I401" s="497"/>
      <c r="J401" s="496">
        <f>J402+J403+J404+J405</f>
        <v>20</v>
      </c>
      <c r="K401" s="497"/>
      <c r="L401" s="239">
        <f t="shared" ref="L401:L412" si="12">J401/H401*100</f>
        <v>68.965517241379317</v>
      </c>
      <c r="O401" s="112"/>
    </row>
    <row r="402" spans="1:15" s="47" customFormat="1" ht="19.5" customHeight="1" x14ac:dyDescent="0.2">
      <c r="A402" s="261"/>
      <c r="B402" s="456" t="s">
        <v>535</v>
      </c>
      <c r="C402" s="457"/>
      <c r="D402" s="457"/>
      <c r="E402" s="458"/>
      <c r="F402" s="407" t="s">
        <v>148</v>
      </c>
      <c r="G402" s="539"/>
      <c r="H402" s="456">
        <v>18</v>
      </c>
      <c r="I402" s="457"/>
      <c r="J402" s="456">
        <v>15</v>
      </c>
      <c r="K402" s="457"/>
      <c r="L402" s="69">
        <f t="shared" si="12"/>
        <v>83.333333333333343</v>
      </c>
      <c r="O402" s="112"/>
    </row>
    <row r="403" spans="1:15" s="47" customFormat="1" ht="20.25" customHeight="1" x14ac:dyDescent="0.2">
      <c r="A403" s="261"/>
      <c r="B403" s="456" t="s">
        <v>131</v>
      </c>
      <c r="C403" s="457"/>
      <c r="D403" s="457"/>
      <c r="E403" s="458"/>
      <c r="F403" s="407" t="s">
        <v>148</v>
      </c>
      <c r="G403" s="539"/>
      <c r="H403" s="456">
        <v>0</v>
      </c>
      <c r="I403" s="457"/>
      <c r="J403" s="456">
        <v>0</v>
      </c>
      <c r="K403" s="457"/>
      <c r="L403" s="69" t="s">
        <v>35</v>
      </c>
      <c r="O403" s="112"/>
    </row>
    <row r="404" spans="1:15" s="47" customFormat="1" ht="18" customHeight="1" x14ac:dyDescent="0.2">
      <c r="A404" s="261"/>
      <c r="B404" s="456" t="s">
        <v>512</v>
      </c>
      <c r="C404" s="457"/>
      <c r="D404" s="457"/>
      <c r="E404" s="458"/>
      <c r="F404" s="407" t="s">
        <v>148</v>
      </c>
      <c r="G404" s="539"/>
      <c r="H404" s="456">
        <v>9</v>
      </c>
      <c r="I404" s="457"/>
      <c r="J404" s="456">
        <v>4</v>
      </c>
      <c r="K404" s="457"/>
      <c r="L404" s="69">
        <f>J404/H404*100</f>
        <v>44.444444444444443</v>
      </c>
      <c r="O404" s="112"/>
    </row>
    <row r="405" spans="1:15" s="47" customFormat="1" ht="19.5" customHeight="1" x14ac:dyDescent="0.2">
      <c r="A405" s="261"/>
      <c r="B405" s="456" t="s">
        <v>536</v>
      </c>
      <c r="C405" s="457"/>
      <c r="D405" s="457"/>
      <c r="E405" s="458"/>
      <c r="F405" s="407" t="s">
        <v>148</v>
      </c>
      <c r="G405" s="539"/>
      <c r="H405" s="456">
        <v>2</v>
      </c>
      <c r="I405" s="457"/>
      <c r="J405" s="456">
        <v>1</v>
      </c>
      <c r="K405" s="457"/>
      <c r="L405" s="69">
        <f t="shared" si="12"/>
        <v>50</v>
      </c>
      <c r="O405" s="112"/>
    </row>
    <row r="406" spans="1:15" ht="32.25" customHeight="1" x14ac:dyDescent="0.2">
      <c r="A406" s="232">
        <v>7</v>
      </c>
      <c r="B406" s="608" t="s">
        <v>544</v>
      </c>
      <c r="C406" s="609"/>
      <c r="D406" s="609"/>
      <c r="E406" s="610"/>
      <c r="F406" s="414" t="s">
        <v>148</v>
      </c>
      <c r="G406" s="580"/>
      <c r="H406" s="496">
        <f>H407+H408+H409+H410</f>
        <v>97</v>
      </c>
      <c r="I406" s="722"/>
      <c r="J406" s="496">
        <f>J407+J408+J409+J410</f>
        <v>102</v>
      </c>
      <c r="K406" s="722"/>
      <c r="L406" s="239">
        <f t="shared" si="12"/>
        <v>105.15463917525774</v>
      </c>
      <c r="O406" s="112"/>
    </row>
    <row r="407" spans="1:15" s="47" customFormat="1" ht="16.5" customHeight="1" x14ac:dyDescent="0.2">
      <c r="A407" s="261"/>
      <c r="B407" s="456" t="s">
        <v>130</v>
      </c>
      <c r="C407" s="457"/>
      <c r="D407" s="457"/>
      <c r="E407" s="458"/>
      <c r="F407" s="407" t="s">
        <v>148</v>
      </c>
      <c r="G407" s="539"/>
      <c r="H407" s="456">
        <v>65</v>
      </c>
      <c r="I407" s="457"/>
      <c r="J407" s="456">
        <v>67</v>
      </c>
      <c r="K407" s="457"/>
      <c r="L407" s="69">
        <f t="shared" si="12"/>
        <v>103.07692307692307</v>
      </c>
      <c r="O407" s="112"/>
    </row>
    <row r="408" spans="1:15" s="47" customFormat="1" ht="18.75" customHeight="1" x14ac:dyDescent="0.2">
      <c r="A408" s="261"/>
      <c r="B408" s="456" t="s">
        <v>537</v>
      </c>
      <c r="C408" s="457"/>
      <c r="D408" s="457"/>
      <c r="E408" s="458"/>
      <c r="F408" s="407" t="s">
        <v>148</v>
      </c>
      <c r="G408" s="539"/>
      <c r="H408" s="456">
        <v>2</v>
      </c>
      <c r="I408" s="457"/>
      <c r="J408" s="456">
        <v>1</v>
      </c>
      <c r="K408" s="457"/>
      <c r="L408" s="69">
        <f t="shared" si="12"/>
        <v>50</v>
      </c>
      <c r="O408" s="112"/>
    </row>
    <row r="409" spans="1:15" s="47" customFormat="1" ht="19.5" customHeight="1" x14ac:dyDescent="0.2">
      <c r="A409" s="261"/>
      <c r="B409" s="456" t="s">
        <v>538</v>
      </c>
      <c r="C409" s="457"/>
      <c r="D409" s="457"/>
      <c r="E409" s="458"/>
      <c r="F409" s="407" t="s">
        <v>148</v>
      </c>
      <c r="G409" s="539"/>
      <c r="H409" s="456">
        <v>22</v>
      </c>
      <c r="I409" s="457"/>
      <c r="J409" s="456">
        <v>25</v>
      </c>
      <c r="K409" s="457"/>
      <c r="L409" s="69">
        <f t="shared" si="12"/>
        <v>113.63636363636364</v>
      </c>
      <c r="O409" s="112"/>
    </row>
    <row r="410" spans="1:15" s="47" customFormat="1" ht="18.95" customHeight="1" x14ac:dyDescent="0.2">
      <c r="A410" s="261"/>
      <c r="B410" s="456" t="s">
        <v>513</v>
      </c>
      <c r="C410" s="457"/>
      <c r="D410" s="457"/>
      <c r="E410" s="458"/>
      <c r="F410" s="407" t="s">
        <v>148</v>
      </c>
      <c r="G410" s="539"/>
      <c r="H410" s="456">
        <v>8</v>
      </c>
      <c r="I410" s="457"/>
      <c r="J410" s="456">
        <v>9</v>
      </c>
      <c r="K410" s="457"/>
      <c r="L410" s="69">
        <f t="shared" si="12"/>
        <v>112.5</v>
      </c>
      <c r="O410" s="112"/>
    </row>
    <row r="411" spans="1:15" ht="33" customHeight="1" x14ac:dyDescent="0.2">
      <c r="A411" s="232">
        <v>8</v>
      </c>
      <c r="B411" s="608" t="s">
        <v>149</v>
      </c>
      <c r="C411" s="609"/>
      <c r="D411" s="609"/>
      <c r="E411" s="610"/>
      <c r="F411" s="513" t="s">
        <v>93</v>
      </c>
      <c r="G411" s="513"/>
      <c r="H411" s="723">
        <v>34419.53</v>
      </c>
      <c r="I411" s="724"/>
      <c r="J411" s="723">
        <v>32101.95</v>
      </c>
      <c r="K411" s="724"/>
      <c r="L411" s="239">
        <f t="shared" si="12"/>
        <v>93.26667156698538</v>
      </c>
      <c r="O411" s="112"/>
    </row>
    <row r="412" spans="1:15" ht="36.75" customHeight="1" x14ac:dyDescent="0.2">
      <c r="A412" s="232">
        <v>9</v>
      </c>
      <c r="B412" s="451" t="s">
        <v>661</v>
      </c>
      <c r="C412" s="452"/>
      <c r="D412" s="452"/>
      <c r="E412" s="453"/>
      <c r="F412" s="513" t="s">
        <v>93</v>
      </c>
      <c r="G412" s="513"/>
      <c r="H412" s="723">
        <v>1623.46</v>
      </c>
      <c r="I412" s="724"/>
      <c r="J412" s="723">
        <v>1030.5999999999999</v>
      </c>
      <c r="K412" s="724"/>
      <c r="L412" s="239">
        <f t="shared" si="12"/>
        <v>63.481699579909566</v>
      </c>
      <c r="O412" s="112"/>
    </row>
    <row r="413" spans="1:15" ht="33.75" customHeight="1" x14ac:dyDescent="0.2">
      <c r="A413" s="232">
        <v>10</v>
      </c>
      <c r="B413" s="608" t="s">
        <v>150</v>
      </c>
      <c r="C413" s="609"/>
      <c r="D413" s="609"/>
      <c r="E413" s="610"/>
      <c r="F413" s="513" t="s">
        <v>93</v>
      </c>
      <c r="G413" s="513"/>
      <c r="H413" s="725" t="s">
        <v>450</v>
      </c>
      <c r="I413" s="725"/>
      <c r="J413" s="725" t="s">
        <v>450</v>
      </c>
      <c r="K413" s="725"/>
      <c r="L413" s="239" t="s">
        <v>35</v>
      </c>
      <c r="O413" s="112"/>
    </row>
    <row r="414" spans="1:15" ht="20.25" customHeight="1" x14ac:dyDescent="0.2">
      <c r="A414" s="726" t="s">
        <v>151</v>
      </c>
      <c r="B414" s="727"/>
      <c r="C414" s="727"/>
      <c r="D414" s="727"/>
      <c r="E414" s="727"/>
      <c r="F414" s="727"/>
      <c r="G414" s="727"/>
      <c r="H414" s="727"/>
      <c r="I414" s="727"/>
      <c r="J414" s="727"/>
      <c r="K414" s="727"/>
      <c r="L414" s="728"/>
      <c r="O414" s="112"/>
    </row>
    <row r="415" spans="1:15" ht="18" customHeight="1" x14ac:dyDescent="0.2">
      <c r="A415" s="232">
        <v>1</v>
      </c>
      <c r="B415" s="608" t="s">
        <v>152</v>
      </c>
      <c r="C415" s="609"/>
      <c r="D415" s="609"/>
      <c r="E415" s="610"/>
      <c r="F415" s="414" t="s">
        <v>109</v>
      </c>
      <c r="G415" s="580"/>
      <c r="H415" s="496">
        <f>H416+H421+H426</f>
        <v>25</v>
      </c>
      <c r="I415" s="497"/>
      <c r="J415" s="496">
        <f>J416+J421+J426</f>
        <v>22</v>
      </c>
      <c r="K415" s="497"/>
      <c r="L415" s="230">
        <f>J415/H415*100</f>
        <v>88</v>
      </c>
      <c r="O415" s="112"/>
    </row>
    <row r="416" spans="1:15" ht="17.100000000000001" customHeight="1" x14ac:dyDescent="0.2">
      <c r="A416" s="48" t="s">
        <v>20</v>
      </c>
      <c r="B416" s="463" t="s">
        <v>153</v>
      </c>
      <c r="C416" s="464"/>
      <c r="D416" s="464"/>
      <c r="E416" s="465"/>
      <c r="F416" s="472" t="s">
        <v>109</v>
      </c>
      <c r="G416" s="481"/>
      <c r="H416" s="533">
        <f>H417+H418+H419+H420</f>
        <v>8</v>
      </c>
      <c r="I416" s="534"/>
      <c r="J416" s="533">
        <f>J417+J418+J419+J420</f>
        <v>5</v>
      </c>
      <c r="K416" s="534"/>
      <c r="L416" s="230">
        <f>J416/H416*100</f>
        <v>62.5</v>
      </c>
      <c r="O416" s="112"/>
    </row>
    <row r="417" spans="1:15" s="47" customFormat="1" ht="18.75" customHeight="1" x14ac:dyDescent="0.2">
      <c r="A417" s="261"/>
      <c r="B417" s="456" t="s">
        <v>130</v>
      </c>
      <c r="C417" s="457"/>
      <c r="D417" s="457"/>
      <c r="E417" s="458"/>
      <c r="F417" s="407" t="s">
        <v>109</v>
      </c>
      <c r="G417" s="539"/>
      <c r="H417" s="456">
        <v>0</v>
      </c>
      <c r="I417" s="458"/>
      <c r="J417" s="456">
        <v>0</v>
      </c>
      <c r="K417" s="458"/>
      <c r="L417" s="69" t="s">
        <v>35</v>
      </c>
      <c r="O417" s="112"/>
    </row>
    <row r="418" spans="1:15" s="47" customFormat="1" ht="19.5" customHeight="1" x14ac:dyDescent="0.2">
      <c r="A418" s="261"/>
      <c r="B418" s="456" t="s">
        <v>131</v>
      </c>
      <c r="C418" s="457"/>
      <c r="D418" s="457"/>
      <c r="E418" s="458"/>
      <c r="F418" s="407" t="s">
        <v>109</v>
      </c>
      <c r="G418" s="539"/>
      <c r="H418" s="456">
        <v>0</v>
      </c>
      <c r="I418" s="458"/>
      <c r="J418" s="456">
        <v>0</v>
      </c>
      <c r="K418" s="458"/>
      <c r="L418" s="69" t="s">
        <v>35</v>
      </c>
      <c r="O418" s="112"/>
    </row>
    <row r="419" spans="1:15" s="47" customFormat="1" ht="20.25" customHeight="1" x14ac:dyDescent="0.2">
      <c r="A419" s="261"/>
      <c r="B419" s="456" t="s">
        <v>475</v>
      </c>
      <c r="C419" s="457"/>
      <c r="D419" s="457"/>
      <c r="E419" s="458"/>
      <c r="F419" s="407" t="s">
        <v>109</v>
      </c>
      <c r="G419" s="539"/>
      <c r="H419" s="456">
        <v>6</v>
      </c>
      <c r="I419" s="458"/>
      <c r="J419" s="456">
        <v>4</v>
      </c>
      <c r="K419" s="458"/>
      <c r="L419" s="69">
        <f>J419/H419*100</f>
        <v>66.666666666666657</v>
      </c>
      <c r="O419" s="112"/>
    </row>
    <row r="420" spans="1:15" s="47" customFormat="1" ht="18.75" customHeight="1" x14ac:dyDescent="0.2">
      <c r="A420" s="261"/>
      <c r="B420" s="456" t="s">
        <v>504</v>
      </c>
      <c r="C420" s="457"/>
      <c r="D420" s="457"/>
      <c r="E420" s="458"/>
      <c r="F420" s="407" t="s">
        <v>109</v>
      </c>
      <c r="G420" s="539"/>
      <c r="H420" s="456">
        <v>2</v>
      </c>
      <c r="I420" s="458"/>
      <c r="J420" s="456">
        <v>1</v>
      </c>
      <c r="K420" s="458"/>
      <c r="L420" s="69">
        <f>J420/H420*100</f>
        <v>50</v>
      </c>
      <c r="O420" s="112"/>
    </row>
    <row r="421" spans="1:15" ht="17.100000000000001" customHeight="1" x14ac:dyDescent="0.2">
      <c r="A421" s="48" t="s">
        <v>22</v>
      </c>
      <c r="B421" s="463" t="s">
        <v>154</v>
      </c>
      <c r="C421" s="464"/>
      <c r="D421" s="464"/>
      <c r="E421" s="465"/>
      <c r="F421" s="472" t="s">
        <v>109</v>
      </c>
      <c r="G421" s="481"/>
      <c r="H421" s="533">
        <f>H422+H423+H424+H425</f>
        <v>1</v>
      </c>
      <c r="I421" s="534"/>
      <c r="J421" s="533">
        <f>J422+J423+J424+J425</f>
        <v>1</v>
      </c>
      <c r="K421" s="534"/>
      <c r="L421" s="230">
        <f>J421/H421*100</f>
        <v>100</v>
      </c>
      <c r="O421" s="112"/>
    </row>
    <row r="422" spans="1:15" s="47" customFormat="1" ht="17.100000000000001" customHeight="1" x14ac:dyDescent="0.2">
      <c r="A422" s="261"/>
      <c r="B422" s="456" t="s">
        <v>130</v>
      </c>
      <c r="C422" s="457"/>
      <c r="D422" s="457"/>
      <c r="E422" s="458"/>
      <c r="F422" s="407" t="s">
        <v>109</v>
      </c>
      <c r="G422" s="539"/>
      <c r="H422" s="456">
        <v>1</v>
      </c>
      <c r="I422" s="458"/>
      <c r="J422" s="456">
        <v>1</v>
      </c>
      <c r="K422" s="458"/>
      <c r="L422" s="69">
        <f>J422/H422*100</f>
        <v>100</v>
      </c>
      <c r="O422" s="112"/>
    </row>
    <row r="423" spans="1:15" s="47" customFormat="1" ht="17.100000000000001" customHeight="1" x14ac:dyDescent="0.2">
      <c r="A423" s="261"/>
      <c r="B423" s="456" t="s">
        <v>131</v>
      </c>
      <c r="C423" s="457"/>
      <c r="D423" s="457"/>
      <c r="E423" s="458"/>
      <c r="F423" s="407" t="s">
        <v>109</v>
      </c>
      <c r="G423" s="539"/>
      <c r="H423" s="456">
        <v>0</v>
      </c>
      <c r="I423" s="458"/>
      <c r="J423" s="456">
        <v>0</v>
      </c>
      <c r="K423" s="458"/>
      <c r="L423" s="69" t="s">
        <v>35</v>
      </c>
      <c r="O423" s="112"/>
    </row>
    <row r="424" spans="1:15" s="47" customFormat="1" ht="17.100000000000001" customHeight="1" x14ac:dyDescent="0.2">
      <c r="A424" s="261"/>
      <c r="B424" s="456" t="s">
        <v>134</v>
      </c>
      <c r="C424" s="457"/>
      <c r="D424" s="457"/>
      <c r="E424" s="458"/>
      <c r="F424" s="407" t="s">
        <v>109</v>
      </c>
      <c r="G424" s="539"/>
      <c r="H424" s="456">
        <v>0</v>
      </c>
      <c r="I424" s="458"/>
      <c r="J424" s="456">
        <v>0</v>
      </c>
      <c r="K424" s="458"/>
      <c r="L424" s="69" t="s">
        <v>35</v>
      </c>
      <c r="O424" s="112"/>
    </row>
    <row r="425" spans="1:15" s="47" customFormat="1" ht="17.100000000000001" customHeight="1" x14ac:dyDescent="0.2">
      <c r="A425" s="261"/>
      <c r="B425" s="456" t="s">
        <v>135</v>
      </c>
      <c r="C425" s="457"/>
      <c r="D425" s="457"/>
      <c r="E425" s="458"/>
      <c r="F425" s="407" t="s">
        <v>109</v>
      </c>
      <c r="G425" s="539"/>
      <c r="H425" s="456">
        <v>0</v>
      </c>
      <c r="I425" s="458"/>
      <c r="J425" s="456">
        <v>0</v>
      </c>
      <c r="K425" s="458"/>
      <c r="L425" s="69" t="s">
        <v>35</v>
      </c>
      <c r="O425" s="112"/>
    </row>
    <row r="426" spans="1:15" ht="17.100000000000001" customHeight="1" x14ac:dyDescent="0.2">
      <c r="A426" s="48" t="s">
        <v>24</v>
      </c>
      <c r="B426" s="463" t="s">
        <v>155</v>
      </c>
      <c r="C426" s="464"/>
      <c r="D426" s="464"/>
      <c r="E426" s="465"/>
      <c r="F426" s="472" t="s">
        <v>109</v>
      </c>
      <c r="G426" s="481"/>
      <c r="H426" s="533">
        <f>H427:N427+H428:N428+H429:N429+H430:N430</f>
        <v>16</v>
      </c>
      <c r="I426" s="534"/>
      <c r="J426" s="533">
        <f>J427:N427+J428:N428+J429:N429+J430:N430</f>
        <v>16</v>
      </c>
      <c r="K426" s="534"/>
      <c r="L426" s="230">
        <f t="shared" ref="L426:L429" si="13">J426/H426*100</f>
        <v>100</v>
      </c>
      <c r="O426" s="112"/>
    </row>
    <row r="427" spans="1:15" s="47" customFormat="1" ht="17.100000000000001" customHeight="1" x14ac:dyDescent="0.2">
      <c r="A427" s="261"/>
      <c r="B427" s="456" t="s">
        <v>130</v>
      </c>
      <c r="C427" s="457"/>
      <c r="D427" s="457"/>
      <c r="E427" s="458"/>
      <c r="F427" s="407" t="s">
        <v>109</v>
      </c>
      <c r="G427" s="539"/>
      <c r="H427" s="456">
        <v>8</v>
      </c>
      <c r="I427" s="458"/>
      <c r="J427" s="456">
        <v>8</v>
      </c>
      <c r="K427" s="458"/>
      <c r="L427" s="69">
        <f t="shared" si="13"/>
        <v>100</v>
      </c>
      <c r="O427" s="112"/>
    </row>
    <row r="428" spans="1:15" s="47" customFormat="1" ht="17.100000000000001" customHeight="1" x14ac:dyDescent="0.2">
      <c r="A428" s="261"/>
      <c r="B428" s="456" t="s">
        <v>131</v>
      </c>
      <c r="C428" s="457"/>
      <c r="D428" s="457"/>
      <c r="E428" s="458"/>
      <c r="F428" s="407" t="s">
        <v>109</v>
      </c>
      <c r="G428" s="539"/>
      <c r="H428" s="456">
        <v>1</v>
      </c>
      <c r="I428" s="458"/>
      <c r="J428" s="456">
        <v>1</v>
      </c>
      <c r="K428" s="458"/>
      <c r="L428" s="69">
        <f t="shared" si="13"/>
        <v>100</v>
      </c>
      <c r="O428" s="112"/>
    </row>
    <row r="429" spans="1:15" s="47" customFormat="1" ht="17.100000000000001" customHeight="1" x14ac:dyDescent="0.2">
      <c r="A429" s="261"/>
      <c r="B429" s="456" t="s">
        <v>134</v>
      </c>
      <c r="C429" s="457"/>
      <c r="D429" s="457"/>
      <c r="E429" s="458"/>
      <c r="F429" s="407" t="s">
        <v>109</v>
      </c>
      <c r="G429" s="539"/>
      <c r="H429" s="456">
        <v>4</v>
      </c>
      <c r="I429" s="458"/>
      <c r="J429" s="456">
        <v>4</v>
      </c>
      <c r="K429" s="458"/>
      <c r="L429" s="69">
        <f t="shared" si="13"/>
        <v>100</v>
      </c>
      <c r="O429" s="112"/>
    </row>
    <row r="430" spans="1:15" s="47" customFormat="1" ht="17.100000000000001" customHeight="1" x14ac:dyDescent="0.2">
      <c r="A430" s="261"/>
      <c r="B430" s="456" t="s">
        <v>135</v>
      </c>
      <c r="C430" s="457"/>
      <c r="D430" s="457"/>
      <c r="E430" s="458"/>
      <c r="F430" s="407" t="s">
        <v>109</v>
      </c>
      <c r="G430" s="539"/>
      <c r="H430" s="456">
        <v>3</v>
      </c>
      <c r="I430" s="458"/>
      <c r="J430" s="456">
        <v>3</v>
      </c>
      <c r="K430" s="458"/>
      <c r="L430" s="69">
        <f t="shared" ref="L430:L431" si="14">J430/H430*100</f>
        <v>100</v>
      </c>
      <c r="O430" s="112"/>
    </row>
    <row r="431" spans="1:15" s="47" customFormat="1" ht="17.100000000000001" customHeight="1" x14ac:dyDescent="0.2">
      <c r="A431" s="48" t="s">
        <v>26</v>
      </c>
      <c r="B431" s="487" t="s">
        <v>156</v>
      </c>
      <c r="C431" s="488"/>
      <c r="D431" s="488"/>
      <c r="E431" s="489"/>
      <c r="F431" s="472" t="s">
        <v>109</v>
      </c>
      <c r="G431" s="481"/>
      <c r="H431" s="533">
        <f>H432+H433+H434+H435</f>
        <v>2</v>
      </c>
      <c r="I431" s="534"/>
      <c r="J431" s="533">
        <f>J432+J433+J434+J435</f>
        <v>2</v>
      </c>
      <c r="K431" s="534"/>
      <c r="L431" s="230">
        <f t="shared" si="14"/>
        <v>100</v>
      </c>
      <c r="O431" s="112"/>
    </row>
    <row r="432" spans="1:15" s="47" customFormat="1" ht="17.100000000000001" customHeight="1" x14ac:dyDescent="0.2">
      <c r="A432" s="261"/>
      <c r="B432" s="456" t="s">
        <v>130</v>
      </c>
      <c r="C432" s="457"/>
      <c r="D432" s="457"/>
      <c r="E432" s="458"/>
      <c r="F432" s="535" t="s">
        <v>109</v>
      </c>
      <c r="G432" s="535"/>
      <c r="H432" s="456">
        <v>0</v>
      </c>
      <c r="I432" s="458"/>
      <c r="J432" s="456">
        <v>0</v>
      </c>
      <c r="K432" s="458"/>
      <c r="L432" s="69" t="s">
        <v>35</v>
      </c>
      <c r="O432" s="112"/>
    </row>
    <row r="433" spans="1:15" s="47" customFormat="1" ht="17.100000000000001" customHeight="1" x14ac:dyDescent="0.2">
      <c r="A433" s="261"/>
      <c r="B433" s="456" t="s">
        <v>131</v>
      </c>
      <c r="C433" s="457"/>
      <c r="D433" s="457"/>
      <c r="E433" s="458"/>
      <c r="F433" s="535" t="s">
        <v>109</v>
      </c>
      <c r="G433" s="535"/>
      <c r="H433" s="456">
        <v>0</v>
      </c>
      <c r="I433" s="458"/>
      <c r="J433" s="456">
        <v>0</v>
      </c>
      <c r="K433" s="458"/>
      <c r="L433" s="69" t="s">
        <v>35</v>
      </c>
      <c r="O433" s="112"/>
    </row>
    <row r="434" spans="1:15" s="47" customFormat="1" ht="17.100000000000001" customHeight="1" x14ac:dyDescent="0.2">
      <c r="A434" s="261"/>
      <c r="B434" s="456" t="s">
        <v>134</v>
      </c>
      <c r="C434" s="457"/>
      <c r="D434" s="457"/>
      <c r="E434" s="458"/>
      <c r="F434" s="535" t="s">
        <v>109</v>
      </c>
      <c r="G434" s="535"/>
      <c r="H434" s="456">
        <v>2</v>
      </c>
      <c r="I434" s="458"/>
      <c r="J434" s="456">
        <v>2</v>
      </c>
      <c r="K434" s="458"/>
      <c r="L434" s="69">
        <f>J434/H434*100</f>
        <v>100</v>
      </c>
      <c r="O434" s="112"/>
    </row>
    <row r="435" spans="1:15" s="47" customFormat="1" ht="17.100000000000001" customHeight="1" x14ac:dyDescent="0.2">
      <c r="A435" s="261"/>
      <c r="B435" s="456" t="s">
        <v>135</v>
      </c>
      <c r="C435" s="457"/>
      <c r="D435" s="457"/>
      <c r="E435" s="458"/>
      <c r="F435" s="535" t="s">
        <v>109</v>
      </c>
      <c r="G435" s="535"/>
      <c r="H435" s="456">
        <v>0</v>
      </c>
      <c r="I435" s="458"/>
      <c r="J435" s="456">
        <v>0</v>
      </c>
      <c r="K435" s="458"/>
      <c r="L435" s="69" t="s">
        <v>35</v>
      </c>
    </row>
    <row r="436" spans="1:15" s="47" customFormat="1" ht="17.100000000000001" customHeight="1" x14ac:dyDescent="0.2">
      <c r="A436" s="48" t="s">
        <v>39</v>
      </c>
      <c r="B436" s="487" t="s">
        <v>157</v>
      </c>
      <c r="C436" s="488"/>
      <c r="D436" s="488"/>
      <c r="E436" s="489"/>
      <c r="F436" s="472" t="s">
        <v>109</v>
      </c>
      <c r="G436" s="481"/>
      <c r="H436" s="533">
        <f>H437+H438+H439+H440</f>
        <v>1</v>
      </c>
      <c r="I436" s="534"/>
      <c r="J436" s="533">
        <f>J437+J438+J439+J440</f>
        <v>2</v>
      </c>
      <c r="K436" s="534"/>
      <c r="L436" s="230" t="s">
        <v>163</v>
      </c>
    </row>
    <row r="437" spans="1:15" s="47" customFormat="1" ht="18" customHeight="1" x14ac:dyDescent="0.2">
      <c r="A437" s="261"/>
      <c r="B437" s="456" t="s">
        <v>130</v>
      </c>
      <c r="C437" s="457"/>
      <c r="D437" s="457"/>
      <c r="E437" s="458"/>
      <c r="F437" s="535" t="s">
        <v>109</v>
      </c>
      <c r="G437" s="535"/>
      <c r="H437" s="456">
        <v>1</v>
      </c>
      <c r="I437" s="458"/>
      <c r="J437" s="456">
        <v>1</v>
      </c>
      <c r="K437" s="458"/>
      <c r="L437" s="69">
        <f>J437/H437*100</f>
        <v>100</v>
      </c>
    </row>
    <row r="438" spans="1:15" s="47" customFormat="1" ht="17.25" customHeight="1" x14ac:dyDescent="0.2">
      <c r="A438" s="261"/>
      <c r="B438" s="456" t="s">
        <v>131</v>
      </c>
      <c r="C438" s="457"/>
      <c r="D438" s="457"/>
      <c r="E438" s="458"/>
      <c r="F438" s="535" t="s">
        <v>109</v>
      </c>
      <c r="G438" s="535"/>
      <c r="H438" s="456">
        <v>0</v>
      </c>
      <c r="I438" s="458"/>
      <c r="J438" s="456">
        <v>0</v>
      </c>
      <c r="K438" s="458"/>
      <c r="L438" s="69" t="s">
        <v>35</v>
      </c>
    </row>
    <row r="439" spans="1:15" s="47" customFormat="1" ht="18" customHeight="1" x14ac:dyDescent="0.2">
      <c r="A439" s="261"/>
      <c r="B439" s="456" t="s">
        <v>134</v>
      </c>
      <c r="C439" s="457"/>
      <c r="D439" s="457"/>
      <c r="E439" s="458"/>
      <c r="F439" s="535" t="s">
        <v>109</v>
      </c>
      <c r="G439" s="535"/>
      <c r="H439" s="456">
        <v>0</v>
      </c>
      <c r="I439" s="458"/>
      <c r="J439" s="456">
        <v>0</v>
      </c>
      <c r="K439" s="458"/>
      <c r="L439" s="69" t="s">
        <v>35</v>
      </c>
    </row>
    <row r="440" spans="1:15" s="47" customFormat="1" ht="21" customHeight="1" x14ac:dyDescent="0.2">
      <c r="A440" s="261"/>
      <c r="B440" s="456" t="s">
        <v>662</v>
      </c>
      <c r="C440" s="457"/>
      <c r="D440" s="457"/>
      <c r="E440" s="458"/>
      <c r="F440" s="535" t="s">
        <v>109</v>
      </c>
      <c r="G440" s="535"/>
      <c r="H440" s="456">
        <v>0</v>
      </c>
      <c r="I440" s="458"/>
      <c r="J440" s="456">
        <v>1</v>
      </c>
      <c r="K440" s="458"/>
      <c r="L440" s="69" t="s">
        <v>35</v>
      </c>
    </row>
    <row r="441" spans="1:15" ht="235.5" customHeight="1" x14ac:dyDescent="0.2">
      <c r="A441" s="444" t="s">
        <v>673</v>
      </c>
      <c r="B441" s="444"/>
      <c r="C441" s="444"/>
      <c r="D441" s="444"/>
      <c r="E441" s="444"/>
      <c r="F441" s="444"/>
      <c r="G441" s="444"/>
      <c r="H441" s="444"/>
      <c r="I441" s="444"/>
      <c r="J441" s="444"/>
      <c r="K441" s="444"/>
      <c r="L441" s="444"/>
    </row>
    <row r="442" spans="1:15" ht="44.25" customHeight="1" x14ac:dyDescent="0.2">
      <c r="A442" s="290" t="s">
        <v>14</v>
      </c>
      <c r="B442" s="432" t="s">
        <v>28</v>
      </c>
      <c r="C442" s="432"/>
      <c r="D442" s="432"/>
      <c r="E442" s="432"/>
      <c r="F442" s="513" t="s">
        <v>16</v>
      </c>
      <c r="G442" s="513"/>
      <c r="H442" s="435" t="s">
        <v>573</v>
      </c>
      <c r="I442" s="435"/>
      <c r="J442" s="435" t="s">
        <v>576</v>
      </c>
      <c r="K442" s="435"/>
      <c r="L442" s="292" t="s">
        <v>29</v>
      </c>
    </row>
    <row r="443" spans="1:15" ht="32.25" customHeight="1" x14ac:dyDescent="0.2">
      <c r="A443" s="249">
        <v>2</v>
      </c>
      <c r="B443" s="552" t="s">
        <v>158</v>
      </c>
      <c r="C443" s="553"/>
      <c r="D443" s="553"/>
      <c r="E443" s="554"/>
      <c r="F443" s="732" t="s">
        <v>31</v>
      </c>
      <c r="G443" s="733"/>
      <c r="H443" s="734">
        <v>4902</v>
      </c>
      <c r="I443" s="735"/>
      <c r="J443" s="734">
        <v>4909</v>
      </c>
      <c r="K443" s="735"/>
      <c r="L443" s="299">
        <f>J443/H443*100</f>
        <v>100.14279885760915</v>
      </c>
    </row>
    <row r="444" spans="1:15" ht="19.5" customHeight="1" x14ac:dyDescent="0.2">
      <c r="A444" s="48" t="s">
        <v>69</v>
      </c>
      <c r="B444" s="487" t="s">
        <v>159</v>
      </c>
      <c r="C444" s="488"/>
      <c r="D444" s="488"/>
      <c r="E444" s="489"/>
      <c r="F444" s="472" t="s">
        <v>31</v>
      </c>
      <c r="G444" s="481"/>
      <c r="H444" s="729">
        <v>151</v>
      </c>
      <c r="I444" s="730"/>
      <c r="J444" s="729">
        <f>J445+J446+J447+J448</f>
        <v>112</v>
      </c>
      <c r="K444" s="730"/>
      <c r="L444" s="245">
        <f>J444/H444*100</f>
        <v>74.172185430463571</v>
      </c>
    </row>
    <row r="445" spans="1:15" ht="15.75" x14ac:dyDescent="0.2">
      <c r="A445" s="233"/>
      <c r="B445" s="456" t="s">
        <v>130</v>
      </c>
      <c r="C445" s="457"/>
      <c r="D445" s="457"/>
      <c r="E445" s="458"/>
      <c r="F445" s="407" t="s">
        <v>31</v>
      </c>
      <c r="G445" s="539"/>
      <c r="H445" s="429">
        <v>0</v>
      </c>
      <c r="I445" s="430"/>
      <c r="J445" s="429">
        <v>0</v>
      </c>
      <c r="K445" s="430"/>
      <c r="L445" s="69" t="s">
        <v>35</v>
      </c>
    </row>
    <row r="446" spans="1:15" ht="15.75" x14ac:dyDescent="0.2">
      <c r="A446" s="233"/>
      <c r="B446" s="456" t="s">
        <v>131</v>
      </c>
      <c r="C446" s="457"/>
      <c r="D446" s="457"/>
      <c r="E446" s="458"/>
      <c r="F446" s="407" t="s">
        <v>31</v>
      </c>
      <c r="G446" s="539"/>
      <c r="H446" s="429">
        <v>0</v>
      </c>
      <c r="I446" s="540"/>
      <c r="J446" s="429">
        <v>0</v>
      </c>
      <c r="K446" s="540"/>
      <c r="L446" s="69" t="s">
        <v>35</v>
      </c>
    </row>
    <row r="447" spans="1:15" ht="18" customHeight="1" x14ac:dyDescent="0.2">
      <c r="A447" s="233"/>
      <c r="B447" s="456" t="s">
        <v>638</v>
      </c>
      <c r="C447" s="457"/>
      <c r="D447" s="457"/>
      <c r="E447" s="458"/>
      <c r="F447" s="407" t="s">
        <v>31</v>
      </c>
      <c r="G447" s="539"/>
      <c r="H447" s="429">
        <v>125</v>
      </c>
      <c r="I447" s="540"/>
      <c r="J447" s="429">
        <v>93</v>
      </c>
      <c r="K447" s="540"/>
      <c r="L447" s="69">
        <f>J447/H447*100</f>
        <v>74.400000000000006</v>
      </c>
    </row>
    <row r="448" spans="1:15" ht="20.25" customHeight="1" x14ac:dyDescent="0.2">
      <c r="A448" s="233"/>
      <c r="B448" s="456" t="s">
        <v>626</v>
      </c>
      <c r="C448" s="457"/>
      <c r="D448" s="457"/>
      <c r="E448" s="458"/>
      <c r="F448" s="407" t="s">
        <v>31</v>
      </c>
      <c r="G448" s="539"/>
      <c r="H448" s="429">
        <v>26</v>
      </c>
      <c r="I448" s="540"/>
      <c r="J448" s="429">
        <v>19</v>
      </c>
      <c r="K448" s="540"/>
      <c r="L448" s="69">
        <f>J448/H448*100</f>
        <v>73.076923076923066</v>
      </c>
    </row>
    <row r="449" spans="1:12" ht="20.25" customHeight="1" x14ac:dyDescent="0.2">
      <c r="A449" s="48" t="s">
        <v>70</v>
      </c>
      <c r="B449" s="487" t="s">
        <v>160</v>
      </c>
      <c r="C449" s="488"/>
      <c r="D449" s="488"/>
      <c r="E449" s="489"/>
      <c r="F449" s="472" t="s">
        <v>31</v>
      </c>
      <c r="G449" s="481"/>
      <c r="H449" s="482">
        <f>H450+H451+H452+H453</f>
        <v>43</v>
      </c>
      <c r="I449" s="731"/>
      <c r="J449" s="482">
        <f>J450+J451+J452+J453</f>
        <v>41</v>
      </c>
      <c r="K449" s="731"/>
      <c r="L449" s="230">
        <f t="shared" ref="L449" si="15">J449/H449*100</f>
        <v>95.348837209302332</v>
      </c>
    </row>
    <row r="450" spans="1:12" ht="20.25" customHeight="1" x14ac:dyDescent="0.2">
      <c r="A450" s="261"/>
      <c r="B450" s="456" t="s">
        <v>130</v>
      </c>
      <c r="C450" s="457"/>
      <c r="D450" s="457"/>
      <c r="E450" s="458"/>
      <c r="F450" s="407" t="s">
        <v>31</v>
      </c>
      <c r="G450" s="539"/>
      <c r="H450" s="429">
        <v>43</v>
      </c>
      <c r="I450" s="540"/>
      <c r="J450" s="429">
        <v>41</v>
      </c>
      <c r="K450" s="540"/>
      <c r="L450" s="69">
        <f>J450/H450*100</f>
        <v>95.348837209302332</v>
      </c>
    </row>
    <row r="451" spans="1:12" ht="17.25" customHeight="1" x14ac:dyDescent="0.2">
      <c r="A451" s="261"/>
      <c r="B451" s="456" t="s">
        <v>131</v>
      </c>
      <c r="C451" s="457"/>
      <c r="D451" s="457"/>
      <c r="E451" s="458"/>
      <c r="F451" s="407" t="s">
        <v>31</v>
      </c>
      <c r="G451" s="539"/>
      <c r="H451" s="429">
        <v>0</v>
      </c>
      <c r="I451" s="540"/>
      <c r="J451" s="429">
        <v>0</v>
      </c>
      <c r="K451" s="540"/>
      <c r="L451" s="230" t="s">
        <v>35</v>
      </c>
    </row>
    <row r="452" spans="1:12" ht="15.75" x14ac:dyDescent="0.2">
      <c r="A452" s="261"/>
      <c r="B452" s="456" t="s">
        <v>134</v>
      </c>
      <c r="C452" s="457"/>
      <c r="D452" s="457"/>
      <c r="E452" s="458"/>
      <c r="F452" s="407" t="s">
        <v>31</v>
      </c>
      <c r="G452" s="539"/>
      <c r="H452" s="429">
        <v>0</v>
      </c>
      <c r="I452" s="540"/>
      <c r="J452" s="429">
        <v>0</v>
      </c>
      <c r="K452" s="540"/>
      <c r="L452" s="230" t="s">
        <v>35</v>
      </c>
    </row>
    <row r="453" spans="1:12" ht="18" customHeight="1" x14ac:dyDescent="0.2">
      <c r="A453" s="261"/>
      <c r="B453" s="456" t="s">
        <v>135</v>
      </c>
      <c r="C453" s="457"/>
      <c r="D453" s="457"/>
      <c r="E453" s="458"/>
      <c r="F453" s="407" t="s">
        <v>31</v>
      </c>
      <c r="G453" s="539"/>
      <c r="H453" s="450">
        <v>0</v>
      </c>
      <c r="I453" s="450"/>
      <c r="J453" s="450">
        <v>0</v>
      </c>
      <c r="K453" s="450"/>
      <c r="L453" s="230" t="s">
        <v>35</v>
      </c>
    </row>
    <row r="454" spans="1:12" ht="20.100000000000001" customHeight="1" x14ac:dyDescent="0.2">
      <c r="A454" s="48" t="s">
        <v>84</v>
      </c>
      <c r="B454" s="487" t="s">
        <v>161</v>
      </c>
      <c r="C454" s="488"/>
      <c r="D454" s="488"/>
      <c r="E454" s="489"/>
      <c r="F454" s="472" t="s">
        <v>31</v>
      </c>
      <c r="G454" s="481"/>
      <c r="H454" s="482">
        <f>H455+H456+H457+H458</f>
        <v>4671</v>
      </c>
      <c r="I454" s="483"/>
      <c r="J454" s="482">
        <f>J455+J456+J457+J458</f>
        <v>4718</v>
      </c>
      <c r="K454" s="483"/>
      <c r="L454" s="230">
        <f t="shared" ref="L454:L459" si="16">J454/H454*100</f>
        <v>101.00620852065938</v>
      </c>
    </row>
    <row r="455" spans="1:12" s="47" customFormat="1" ht="18" customHeight="1" x14ac:dyDescent="0.2">
      <c r="A455" s="49"/>
      <c r="B455" s="456" t="s">
        <v>130</v>
      </c>
      <c r="C455" s="457"/>
      <c r="D455" s="457"/>
      <c r="E455" s="458"/>
      <c r="F455" s="407" t="s">
        <v>31</v>
      </c>
      <c r="G455" s="539"/>
      <c r="H455" s="429">
        <v>3194</v>
      </c>
      <c r="I455" s="540"/>
      <c r="J455" s="429">
        <v>3246</v>
      </c>
      <c r="K455" s="540"/>
      <c r="L455" s="69">
        <f t="shared" si="16"/>
        <v>101.62805259862242</v>
      </c>
    </row>
    <row r="456" spans="1:12" s="47" customFormat="1" ht="18" customHeight="1" x14ac:dyDescent="0.2">
      <c r="A456" s="49"/>
      <c r="B456" s="456" t="s">
        <v>131</v>
      </c>
      <c r="C456" s="457"/>
      <c r="D456" s="457"/>
      <c r="E456" s="458"/>
      <c r="F456" s="407" t="s">
        <v>31</v>
      </c>
      <c r="G456" s="539"/>
      <c r="H456" s="429">
        <v>36</v>
      </c>
      <c r="I456" s="540"/>
      <c r="J456" s="429">
        <v>35</v>
      </c>
      <c r="K456" s="540"/>
      <c r="L456" s="69">
        <f t="shared" si="16"/>
        <v>97.222222222222214</v>
      </c>
    </row>
    <row r="457" spans="1:12" s="47" customFormat="1" ht="16.5" customHeight="1" x14ac:dyDescent="0.2">
      <c r="A457" s="49"/>
      <c r="B457" s="456" t="s">
        <v>134</v>
      </c>
      <c r="C457" s="457"/>
      <c r="D457" s="457"/>
      <c r="E457" s="458"/>
      <c r="F457" s="407" t="s">
        <v>31</v>
      </c>
      <c r="G457" s="539"/>
      <c r="H457" s="429">
        <v>757</v>
      </c>
      <c r="I457" s="540"/>
      <c r="J457" s="429">
        <v>773</v>
      </c>
      <c r="K457" s="540"/>
      <c r="L457" s="69">
        <f t="shared" si="16"/>
        <v>102.11360634081903</v>
      </c>
    </row>
    <row r="458" spans="1:12" s="47" customFormat="1" ht="18" customHeight="1" x14ac:dyDescent="0.2">
      <c r="A458" s="49"/>
      <c r="B458" s="456" t="s">
        <v>135</v>
      </c>
      <c r="C458" s="457"/>
      <c r="D458" s="457"/>
      <c r="E458" s="458"/>
      <c r="F458" s="407" t="s">
        <v>31</v>
      </c>
      <c r="G458" s="539"/>
      <c r="H458" s="429">
        <v>684</v>
      </c>
      <c r="I458" s="540"/>
      <c r="J458" s="429">
        <v>664</v>
      </c>
      <c r="K458" s="540"/>
      <c r="L458" s="69">
        <f t="shared" si="16"/>
        <v>97.076023391812853</v>
      </c>
    </row>
    <row r="459" spans="1:12" ht="35.25" customHeight="1" x14ac:dyDescent="0.2">
      <c r="A459" s="50" t="s">
        <v>85</v>
      </c>
      <c r="B459" s="487" t="s">
        <v>162</v>
      </c>
      <c r="C459" s="488"/>
      <c r="D459" s="488"/>
      <c r="E459" s="489"/>
      <c r="F459" s="603" t="s">
        <v>31</v>
      </c>
      <c r="G459" s="603"/>
      <c r="H459" s="474">
        <f>H460+H461+H462+H463</f>
        <v>20</v>
      </c>
      <c r="I459" s="474"/>
      <c r="J459" s="474">
        <f>J460+J461+J462+J463</f>
        <v>20</v>
      </c>
      <c r="K459" s="474"/>
      <c r="L459" s="69">
        <f t="shared" si="16"/>
        <v>100</v>
      </c>
    </row>
    <row r="460" spans="1:12" s="47" customFormat="1" ht="20.100000000000001" customHeight="1" x14ac:dyDescent="0.2">
      <c r="A460" s="51"/>
      <c r="B460" s="460" t="s">
        <v>130</v>
      </c>
      <c r="C460" s="460"/>
      <c r="D460" s="460"/>
      <c r="E460" s="460"/>
      <c r="F460" s="535" t="s">
        <v>31</v>
      </c>
      <c r="G460" s="535"/>
      <c r="H460" s="450">
        <v>0</v>
      </c>
      <c r="I460" s="450"/>
      <c r="J460" s="450">
        <v>0</v>
      </c>
      <c r="K460" s="450"/>
      <c r="L460" s="69" t="s">
        <v>35</v>
      </c>
    </row>
    <row r="461" spans="1:12" s="47" customFormat="1" ht="20.100000000000001" customHeight="1" x14ac:dyDescent="0.2">
      <c r="A461" s="51"/>
      <c r="B461" s="460" t="s">
        <v>131</v>
      </c>
      <c r="C461" s="460"/>
      <c r="D461" s="460"/>
      <c r="E461" s="460"/>
      <c r="F461" s="535" t="s">
        <v>31</v>
      </c>
      <c r="G461" s="535"/>
      <c r="H461" s="450">
        <v>0</v>
      </c>
      <c r="I461" s="450"/>
      <c r="J461" s="450">
        <v>0</v>
      </c>
      <c r="K461" s="450"/>
      <c r="L461" s="69" t="s">
        <v>35</v>
      </c>
    </row>
    <row r="462" spans="1:12" s="47" customFormat="1" ht="20.100000000000001" customHeight="1" x14ac:dyDescent="0.2">
      <c r="A462" s="51"/>
      <c r="B462" s="460" t="s">
        <v>134</v>
      </c>
      <c r="C462" s="460"/>
      <c r="D462" s="460"/>
      <c r="E462" s="460"/>
      <c r="F462" s="535" t="s">
        <v>31</v>
      </c>
      <c r="G462" s="535"/>
      <c r="H462" s="450">
        <v>20</v>
      </c>
      <c r="I462" s="450"/>
      <c r="J462" s="450">
        <v>20</v>
      </c>
      <c r="K462" s="450"/>
      <c r="L462" s="69">
        <f>J462/H462*100</f>
        <v>100</v>
      </c>
    </row>
    <row r="463" spans="1:12" s="47" customFormat="1" ht="20.100000000000001" customHeight="1" x14ac:dyDescent="0.2">
      <c r="A463" s="51"/>
      <c r="B463" s="460" t="s">
        <v>135</v>
      </c>
      <c r="C463" s="460"/>
      <c r="D463" s="460"/>
      <c r="E463" s="460"/>
      <c r="F463" s="535" t="s">
        <v>31</v>
      </c>
      <c r="G463" s="535"/>
      <c r="H463" s="450">
        <v>0</v>
      </c>
      <c r="I463" s="450"/>
      <c r="J463" s="450">
        <v>0</v>
      </c>
      <c r="K463" s="450"/>
      <c r="L463" s="69" t="s">
        <v>35</v>
      </c>
    </row>
    <row r="464" spans="1:12" ht="33.75" customHeight="1" x14ac:dyDescent="0.2">
      <c r="A464" s="50" t="s">
        <v>86</v>
      </c>
      <c r="B464" s="487" t="s">
        <v>164</v>
      </c>
      <c r="C464" s="488"/>
      <c r="D464" s="488"/>
      <c r="E464" s="489"/>
      <c r="F464" s="603" t="s">
        <v>31</v>
      </c>
      <c r="G464" s="603"/>
      <c r="H464" s="474">
        <f>H465+H466+H467+H468</f>
        <v>17</v>
      </c>
      <c r="I464" s="474"/>
      <c r="J464" s="474">
        <f>J465+J466+J467+J468</f>
        <v>18</v>
      </c>
      <c r="K464" s="474"/>
      <c r="L464" s="230">
        <f>J464/H464*100</f>
        <v>105.88235294117648</v>
      </c>
    </row>
    <row r="465" spans="1:19" s="47" customFormat="1" ht="20.100000000000001" customHeight="1" x14ac:dyDescent="0.2">
      <c r="A465" s="51"/>
      <c r="B465" s="460" t="s">
        <v>639</v>
      </c>
      <c r="C465" s="460"/>
      <c r="D465" s="460"/>
      <c r="E465" s="460"/>
      <c r="F465" s="535" t="s">
        <v>31</v>
      </c>
      <c r="G465" s="535"/>
      <c r="H465" s="450">
        <v>17</v>
      </c>
      <c r="I465" s="450"/>
      <c r="J465" s="450">
        <v>15</v>
      </c>
      <c r="K465" s="450"/>
      <c r="L465" s="69">
        <f>J465/H465*100</f>
        <v>88.235294117647058</v>
      </c>
    </row>
    <row r="466" spans="1:19" s="47" customFormat="1" ht="20.100000000000001" customHeight="1" x14ac:dyDescent="0.2">
      <c r="A466" s="51"/>
      <c r="B466" s="460" t="s">
        <v>131</v>
      </c>
      <c r="C466" s="460"/>
      <c r="D466" s="460"/>
      <c r="E466" s="460"/>
      <c r="F466" s="535" t="s">
        <v>31</v>
      </c>
      <c r="G466" s="535"/>
      <c r="H466" s="450">
        <v>0</v>
      </c>
      <c r="I466" s="450"/>
      <c r="J466" s="450">
        <v>0</v>
      </c>
      <c r="K466" s="450"/>
      <c r="L466" s="69" t="s">
        <v>35</v>
      </c>
    </row>
    <row r="467" spans="1:19" s="47" customFormat="1" ht="20.100000000000001" customHeight="1" x14ac:dyDescent="0.2">
      <c r="A467" s="51"/>
      <c r="B467" s="460" t="s">
        <v>134</v>
      </c>
      <c r="C467" s="460"/>
      <c r="D467" s="460"/>
      <c r="E467" s="460"/>
      <c r="F467" s="535" t="s">
        <v>31</v>
      </c>
      <c r="G467" s="535"/>
      <c r="H467" s="450">
        <v>0</v>
      </c>
      <c r="I467" s="450"/>
      <c r="J467" s="450">
        <v>0</v>
      </c>
      <c r="K467" s="450"/>
      <c r="L467" s="69" t="s">
        <v>35</v>
      </c>
    </row>
    <row r="468" spans="1:19" s="47" customFormat="1" ht="20.100000000000001" customHeight="1" x14ac:dyDescent="0.2">
      <c r="A468" s="51"/>
      <c r="B468" s="460" t="s">
        <v>627</v>
      </c>
      <c r="C468" s="460"/>
      <c r="D468" s="460"/>
      <c r="E468" s="460"/>
      <c r="F468" s="535" t="s">
        <v>31</v>
      </c>
      <c r="G468" s="535"/>
      <c r="H468" s="450">
        <v>0</v>
      </c>
      <c r="I468" s="450"/>
      <c r="J468" s="450">
        <v>3</v>
      </c>
      <c r="K468" s="450"/>
      <c r="L468" s="69" t="s">
        <v>35</v>
      </c>
    </row>
    <row r="469" spans="1:19" ht="24.75" customHeight="1" x14ac:dyDescent="0.2">
      <c r="A469" s="52" t="s">
        <v>5</v>
      </c>
      <c r="B469" s="451" t="s">
        <v>165</v>
      </c>
      <c r="C469" s="452"/>
      <c r="D469" s="452"/>
      <c r="E469" s="453"/>
      <c r="F469" s="414" t="s">
        <v>31</v>
      </c>
      <c r="G469" s="415"/>
      <c r="H469" s="660">
        <v>15.3</v>
      </c>
      <c r="I469" s="661"/>
      <c r="J469" s="660">
        <v>15.5</v>
      </c>
      <c r="K469" s="661"/>
      <c r="L469" s="239">
        <f>J469/H469*100</f>
        <v>101.30718954248366</v>
      </c>
    </row>
    <row r="470" spans="1:19" s="47" customFormat="1" ht="20.100000000000001" customHeight="1" x14ac:dyDescent="0.2">
      <c r="A470" s="51"/>
      <c r="B470" s="460" t="s">
        <v>166</v>
      </c>
      <c r="C470" s="460"/>
      <c r="D470" s="460"/>
      <c r="E470" s="460"/>
      <c r="F470" s="535" t="s">
        <v>31</v>
      </c>
      <c r="G470" s="535"/>
      <c r="H470" s="676">
        <v>19.8</v>
      </c>
      <c r="I470" s="676"/>
      <c r="J470" s="676">
        <v>20.2</v>
      </c>
      <c r="K470" s="676"/>
      <c r="L470" s="69">
        <f>J470/H470*100</f>
        <v>102.02020202020201</v>
      </c>
      <c r="S470" s="173"/>
    </row>
    <row r="471" spans="1:19" s="47" customFormat="1" ht="20.100000000000001" customHeight="1" x14ac:dyDescent="0.2">
      <c r="A471" s="51"/>
      <c r="B471" s="460" t="s">
        <v>167</v>
      </c>
      <c r="C471" s="460"/>
      <c r="D471" s="460"/>
      <c r="E471" s="460"/>
      <c r="F471" s="535" t="s">
        <v>31</v>
      </c>
      <c r="G471" s="535"/>
      <c r="H471" s="676">
        <v>11.1</v>
      </c>
      <c r="I471" s="676"/>
      <c r="J471" s="676">
        <v>11.2</v>
      </c>
      <c r="K471" s="676"/>
      <c r="L471" s="69">
        <f>J471/H471*100</f>
        <v>100.90090090090089</v>
      </c>
    </row>
    <row r="472" spans="1:19" ht="37.5" customHeight="1" x14ac:dyDescent="0.2">
      <c r="A472" s="53" t="s">
        <v>7</v>
      </c>
      <c r="B472" s="451" t="s">
        <v>168</v>
      </c>
      <c r="C472" s="452"/>
      <c r="D472" s="452"/>
      <c r="E472" s="453"/>
      <c r="F472" s="414" t="s">
        <v>109</v>
      </c>
      <c r="G472" s="580"/>
      <c r="H472" s="454">
        <f>H473+H474+H475+H476</f>
        <v>25</v>
      </c>
      <c r="I472" s="455"/>
      <c r="J472" s="454">
        <v>22</v>
      </c>
      <c r="K472" s="455"/>
      <c r="L472" s="239">
        <f>J472/H472*100</f>
        <v>88</v>
      </c>
    </row>
    <row r="473" spans="1:19" s="47" customFormat="1" ht="20.100000000000001" customHeight="1" x14ac:dyDescent="0.2">
      <c r="A473" s="54"/>
      <c r="B473" s="456" t="s">
        <v>130</v>
      </c>
      <c r="C473" s="457"/>
      <c r="D473" s="457"/>
      <c r="E473" s="458"/>
      <c r="F473" s="407" t="s">
        <v>109</v>
      </c>
      <c r="G473" s="539"/>
      <c r="H473" s="429">
        <v>9</v>
      </c>
      <c r="I473" s="540"/>
      <c r="J473" s="429">
        <v>9</v>
      </c>
      <c r="K473" s="540"/>
      <c r="L473" s="69">
        <f t="shared" ref="L473:L475" si="17">J473/H473*100</f>
        <v>100</v>
      </c>
    </row>
    <row r="474" spans="1:19" s="47" customFormat="1" ht="20.100000000000001" customHeight="1" x14ac:dyDescent="0.2">
      <c r="A474" s="54"/>
      <c r="B474" s="456" t="s">
        <v>131</v>
      </c>
      <c r="C474" s="457"/>
      <c r="D474" s="457"/>
      <c r="E474" s="458"/>
      <c r="F474" s="407" t="s">
        <v>109</v>
      </c>
      <c r="G474" s="539"/>
      <c r="H474" s="429">
        <v>1</v>
      </c>
      <c r="I474" s="540"/>
      <c r="J474" s="429">
        <v>1</v>
      </c>
      <c r="K474" s="540"/>
      <c r="L474" s="69">
        <f t="shared" si="17"/>
        <v>100</v>
      </c>
    </row>
    <row r="475" spans="1:19" s="47" customFormat="1" ht="20.100000000000001" customHeight="1" x14ac:dyDescent="0.2">
      <c r="A475" s="54"/>
      <c r="B475" s="456" t="s">
        <v>640</v>
      </c>
      <c r="C475" s="457"/>
      <c r="D475" s="457"/>
      <c r="E475" s="458"/>
      <c r="F475" s="407" t="s">
        <v>109</v>
      </c>
      <c r="G475" s="539"/>
      <c r="H475" s="429">
        <v>10</v>
      </c>
      <c r="I475" s="540"/>
      <c r="J475" s="429">
        <v>8</v>
      </c>
      <c r="K475" s="540"/>
      <c r="L475" s="69">
        <f t="shared" si="17"/>
        <v>80</v>
      </c>
    </row>
    <row r="476" spans="1:19" s="47" customFormat="1" ht="20.100000000000001" customHeight="1" x14ac:dyDescent="0.2">
      <c r="A476" s="55"/>
      <c r="B476" s="456" t="s">
        <v>641</v>
      </c>
      <c r="C476" s="457"/>
      <c r="D476" s="457"/>
      <c r="E476" s="458"/>
      <c r="F476" s="535" t="s">
        <v>109</v>
      </c>
      <c r="G476" s="535"/>
      <c r="H476" s="450">
        <v>5</v>
      </c>
      <c r="I476" s="450"/>
      <c r="J476" s="450">
        <v>4</v>
      </c>
      <c r="K476" s="450"/>
      <c r="L476" s="69">
        <f>J476/H476*100</f>
        <v>80</v>
      </c>
    </row>
    <row r="477" spans="1:19" ht="22.5" customHeight="1" x14ac:dyDescent="0.25">
      <c r="A477" s="732" t="s">
        <v>169</v>
      </c>
      <c r="B477" s="736"/>
      <c r="C477" s="736"/>
      <c r="D477" s="736"/>
      <c r="E477" s="736"/>
      <c r="F477" s="736"/>
      <c r="G477" s="736"/>
      <c r="H477" s="736"/>
      <c r="I477" s="736"/>
      <c r="J477" s="736"/>
      <c r="K477" s="736"/>
      <c r="L477" s="737"/>
    </row>
    <row r="478" spans="1:19" ht="21.75" customHeight="1" x14ac:dyDescent="0.25">
      <c r="A478" s="262" t="s">
        <v>170</v>
      </c>
      <c r="B478" s="451" t="s">
        <v>171</v>
      </c>
      <c r="C478" s="452"/>
      <c r="D478" s="452"/>
      <c r="E478" s="453"/>
      <c r="F478" s="732" t="s">
        <v>109</v>
      </c>
      <c r="G478" s="737"/>
      <c r="H478" s="454">
        <v>1</v>
      </c>
      <c r="I478" s="455"/>
      <c r="J478" s="454">
        <v>1</v>
      </c>
      <c r="K478" s="455"/>
      <c r="L478" s="263">
        <f>J478/H478*100</f>
        <v>100</v>
      </c>
    </row>
    <row r="479" spans="1:19" s="47" customFormat="1" ht="20.100000000000001" customHeight="1" x14ac:dyDescent="0.25">
      <c r="A479" s="56"/>
      <c r="B479" s="456" t="s">
        <v>172</v>
      </c>
      <c r="C479" s="457"/>
      <c r="D479" s="457"/>
      <c r="E479" s="458"/>
      <c r="F479" s="407" t="s">
        <v>31</v>
      </c>
      <c r="G479" s="738"/>
      <c r="H479" s="429">
        <v>107</v>
      </c>
      <c r="I479" s="430"/>
      <c r="J479" s="429">
        <v>106</v>
      </c>
      <c r="K479" s="430"/>
      <c r="L479" s="69">
        <f>J479/H479*100</f>
        <v>99.065420560747668</v>
      </c>
    </row>
    <row r="480" spans="1:19" ht="22.5" customHeight="1" x14ac:dyDescent="0.2">
      <c r="A480" s="414" t="s">
        <v>173</v>
      </c>
      <c r="B480" s="580"/>
      <c r="C480" s="580"/>
      <c r="D480" s="580"/>
      <c r="E480" s="580"/>
      <c r="F480" s="580"/>
      <c r="G480" s="580"/>
      <c r="H480" s="580"/>
      <c r="I480" s="580"/>
      <c r="J480" s="580"/>
      <c r="K480" s="580"/>
      <c r="L480" s="415"/>
    </row>
    <row r="481" spans="1:12" ht="24" customHeight="1" x14ac:dyDescent="0.2">
      <c r="A481" s="53" t="s">
        <v>170</v>
      </c>
      <c r="B481" s="451" t="s">
        <v>174</v>
      </c>
      <c r="C481" s="452"/>
      <c r="D481" s="452"/>
      <c r="E481" s="453"/>
      <c r="F481" s="414" t="s">
        <v>109</v>
      </c>
      <c r="G481" s="415"/>
      <c r="H481" s="454">
        <v>1</v>
      </c>
      <c r="I481" s="455"/>
      <c r="J481" s="496">
        <v>1</v>
      </c>
      <c r="K481" s="497"/>
      <c r="L481" s="23">
        <f>J481/H481*100</f>
        <v>100</v>
      </c>
    </row>
    <row r="482" spans="1:12" s="47" customFormat="1" ht="20.100000000000001" customHeight="1" x14ac:dyDescent="0.2">
      <c r="A482" s="264"/>
      <c r="B482" s="456" t="s">
        <v>172</v>
      </c>
      <c r="C482" s="457"/>
      <c r="D482" s="457"/>
      <c r="E482" s="458"/>
      <c r="F482" s="407" t="s">
        <v>31</v>
      </c>
      <c r="G482" s="539"/>
      <c r="H482" s="429">
        <v>374</v>
      </c>
      <c r="I482" s="430"/>
      <c r="J482" s="450">
        <v>398</v>
      </c>
      <c r="K482" s="450"/>
      <c r="L482" s="69">
        <f>J482/H482*100</f>
        <v>106.41711229946524</v>
      </c>
    </row>
    <row r="483" spans="1:12" ht="21" customHeight="1" x14ac:dyDescent="0.2">
      <c r="A483" s="414" t="s">
        <v>175</v>
      </c>
      <c r="B483" s="580"/>
      <c r="C483" s="580"/>
      <c r="D483" s="580"/>
      <c r="E483" s="580"/>
      <c r="F483" s="580"/>
      <c r="G483" s="580"/>
      <c r="H483" s="580"/>
      <c r="I483" s="580"/>
      <c r="J483" s="580"/>
      <c r="K483" s="580"/>
      <c r="L483" s="415"/>
    </row>
    <row r="484" spans="1:12" ht="36.75" customHeight="1" x14ac:dyDescent="0.2">
      <c r="A484" s="53" t="s">
        <v>170</v>
      </c>
      <c r="B484" s="451" t="s">
        <v>176</v>
      </c>
      <c r="C484" s="452"/>
      <c r="D484" s="452"/>
      <c r="E484" s="453"/>
      <c r="F484" s="414" t="s">
        <v>109</v>
      </c>
      <c r="G484" s="580"/>
      <c r="H484" s="454">
        <v>1</v>
      </c>
      <c r="I484" s="455"/>
      <c r="J484" s="454">
        <v>1</v>
      </c>
      <c r="K484" s="455"/>
      <c r="L484" s="239">
        <f>J484/H484*100</f>
        <v>100</v>
      </c>
    </row>
    <row r="485" spans="1:12" s="47" customFormat="1" ht="20.100000000000001" customHeight="1" x14ac:dyDescent="0.2">
      <c r="A485" s="56"/>
      <c r="B485" s="456" t="s">
        <v>642</v>
      </c>
      <c r="C485" s="457"/>
      <c r="D485" s="457"/>
      <c r="E485" s="458"/>
      <c r="F485" s="407" t="s">
        <v>31</v>
      </c>
      <c r="G485" s="539"/>
      <c r="H485" s="429">
        <v>64</v>
      </c>
      <c r="I485" s="430"/>
      <c r="J485" s="429">
        <v>56</v>
      </c>
      <c r="K485" s="430"/>
      <c r="L485" s="251">
        <f>J485/H485*100</f>
        <v>87.5</v>
      </c>
    </row>
    <row r="486" spans="1:12" ht="21" customHeight="1" x14ac:dyDescent="0.2">
      <c r="A486" s="414" t="s">
        <v>177</v>
      </c>
      <c r="B486" s="580"/>
      <c r="C486" s="580"/>
      <c r="D486" s="580"/>
      <c r="E486" s="580"/>
      <c r="F486" s="580"/>
      <c r="G486" s="580"/>
      <c r="H486" s="580"/>
      <c r="I486" s="580"/>
      <c r="J486" s="580"/>
      <c r="K486" s="580"/>
      <c r="L486" s="415"/>
    </row>
    <row r="487" spans="1:12" ht="52.5" customHeight="1" x14ac:dyDescent="0.2">
      <c r="A487" s="53" t="s">
        <v>170</v>
      </c>
      <c r="B487" s="451" t="s">
        <v>178</v>
      </c>
      <c r="C487" s="452"/>
      <c r="D487" s="452"/>
      <c r="E487" s="453"/>
      <c r="F487" s="414" t="s">
        <v>109</v>
      </c>
      <c r="G487" s="580"/>
      <c r="H487" s="454">
        <f>H488+H493+H498</f>
        <v>3</v>
      </c>
      <c r="I487" s="455"/>
      <c r="J487" s="454">
        <f>J488+J493+J498</f>
        <v>3</v>
      </c>
      <c r="K487" s="455"/>
      <c r="L487" s="239">
        <f>J487/H487*100</f>
        <v>100</v>
      </c>
    </row>
    <row r="488" spans="1:12" ht="33" customHeight="1" x14ac:dyDescent="0.2">
      <c r="A488" s="48" t="s">
        <v>20</v>
      </c>
      <c r="B488" s="487" t="s">
        <v>179</v>
      </c>
      <c r="C488" s="488"/>
      <c r="D488" s="488"/>
      <c r="E488" s="489"/>
      <c r="F488" s="472" t="s">
        <v>109</v>
      </c>
      <c r="G488" s="481"/>
      <c r="H488" s="474">
        <f>H489+H490+H491+H492</f>
        <v>1</v>
      </c>
      <c r="I488" s="474"/>
      <c r="J488" s="474">
        <f>J489+J490+J491+J492</f>
        <v>1</v>
      </c>
      <c r="K488" s="474"/>
      <c r="L488" s="230">
        <f>J488/H488*100</f>
        <v>100</v>
      </c>
    </row>
    <row r="489" spans="1:12" s="47" customFormat="1" ht="18.75" customHeight="1" x14ac:dyDescent="0.2">
      <c r="A489" s="49"/>
      <c r="B489" s="456" t="s">
        <v>130</v>
      </c>
      <c r="C489" s="457"/>
      <c r="D489" s="457"/>
      <c r="E489" s="458"/>
      <c r="F489" s="407" t="s">
        <v>109</v>
      </c>
      <c r="G489" s="539"/>
      <c r="H489" s="450">
        <v>0</v>
      </c>
      <c r="I489" s="450"/>
      <c r="J489" s="450">
        <v>0</v>
      </c>
      <c r="K489" s="450"/>
      <c r="L489" s="69" t="s">
        <v>35</v>
      </c>
    </row>
    <row r="490" spans="1:12" s="47" customFormat="1" ht="20.100000000000001" customHeight="1" x14ac:dyDescent="0.2">
      <c r="A490" s="49"/>
      <c r="B490" s="456" t="s">
        <v>131</v>
      </c>
      <c r="C490" s="457"/>
      <c r="D490" s="457"/>
      <c r="E490" s="458"/>
      <c r="F490" s="407" t="s">
        <v>109</v>
      </c>
      <c r="G490" s="539"/>
      <c r="H490" s="450">
        <v>0</v>
      </c>
      <c r="I490" s="450"/>
      <c r="J490" s="450">
        <v>0</v>
      </c>
      <c r="K490" s="450"/>
      <c r="L490" s="69" t="s">
        <v>35</v>
      </c>
    </row>
    <row r="491" spans="1:12" s="47" customFormat="1" ht="20.100000000000001" customHeight="1" x14ac:dyDescent="0.2">
      <c r="A491" s="49"/>
      <c r="B491" s="456" t="s">
        <v>134</v>
      </c>
      <c r="C491" s="457"/>
      <c r="D491" s="457"/>
      <c r="E491" s="458"/>
      <c r="F491" s="407" t="s">
        <v>109</v>
      </c>
      <c r="G491" s="539"/>
      <c r="H491" s="450">
        <v>1</v>
      </c>
      <c r="I491" s="450"/>
      <c r="J491" s="450">
        <v>1</v>
      </c>
      <c r="K491" s="450"/>
      <c r="L491" s="69">
        <f>J491/H491*100</f>
        <v>100</v>
      </c>
    </row>
    <row r="492" spans="1:12" s="47" customFormat="1" ht="20.100000000000001" customHeight="1" x14ac:dyDescent="0.2">
      <c r="A492" s="49"/>
      <c r="B492" s="456" t="s">
        <v>135</v>
      </c>
      <c r="C492" s="457"/>
      <c r="D492" s="457"/>
      <c r="E492" s="458"/>
      <c r="F492" s="407" t="s">
        <v>109</v>
      </c>
      <c r="G492" s="539"/>
      <c r="H492" s="450">
        <v>0</v>
      </c>
      <c r="I492" s="450"/>
      <c r="J492" s="450">
        <v>0</v>
      </c>
      <c r="K492" s="450"/>
      <c r="L492" s="69" t="s">
        <v>35</v>
      </c>
    </row>
    <row r="493" spans="1:12" ht="33" customHeight="1" x14ac:dyDescent="0.2">
      <c r="A493" s="48" t="s">
        <v>22</v>
      </c>
      <c r="B493" s="463" t="s">
        <v>180</v>
      </c>
      <c r="C493" s="464"/>
      <c r="D493" s="464"/>
      <c r="E493" s="465"/>
      <c r="F493" s="472" t="s">
        <v>109</v>
      </c>
      <c r="G493" s="473"/>
      <c r="H493" s="474">
        <f>H494+H495+H496+H497</f>
        <v>1</v>
      </c>
      <c r="I493" s="474"/>
      <c r="J493" s="474">
        <f>J494+J495+J496+J497</f>
        <v>1</v>
      </c>
      <c r="K493" s="474"/>
      <c r="L493" s="230">
        <f>J493/H493*100</f>
        <v>100</v>
      </c>
    </row>
    <row r="494" spans="1:12" s="47" customFormat="1" ht="20.100000000000001" customHeight="1" x14ac:dyDescent="0.2">
      <c r="A494" s="49"/>
      <c r="B494" s="456" t="s">
        <v>130</v>
      </c>
      <c r="C494" s="457"/>
      <c r="D494" s="457"/>
      <c r="E494" s="458"/>
      <c r="F494" s="407" t="s">
        <v>109</v>
      </c>
      <c r="G494" s="408"/>
      <c r="H494" s="450">
        <v>1</v>
      </c>
      <c r="I494" s="450"/>
      <c r="J494" s="450">
        <v>1</v>
      </c>
      <c r="K494" s="450"/>
      <c r="L494" s="69">
        <f>J494/H494*100</f>
        <v>100</v>
      </c>
    </row>
    <row r="495" spans="1:12" s="47" customFormat="1" ht="20.100000000000001" customHeight="1" x14ac:dyDescent="0.2">
      <c r="A495" s="49"/>
      <c r="B495" s="456" t="s">
        <v>131</v>
      </c>
      <c r="C495" s="457"/>
      <c r="D495" s="457"/>
      <c r="E495" s="458"/>
      <c r="F495" s="407" t="s">
        <v>109</v>
      </c>
      <c r="G495" s="408"/>
      <c r="H495" s="450">
        <v>0</v>
      </c>
      <c r="I495" s="450"/>
      <c r="J495" s="450">
        <v>0</v>
      </c>
      <c r="K495" s="450"/>
      <c r="L495" s="234" t="s">
        <v>35</v>
      </c>
    </row>
    <row r="496" spans="1:12" s="47" customFormat="1" ht="20.100000000000001" customHeight="1" x14ac:dyDescent="0.2">
      <c r="A496" s="49"/>
      <c r="B496" s="456" t="s">
        <v>134</v>
      </c>
      <c r="C496" s="457"/>
      <c r="D496" s="457"/>
      <c r="E496" s="458"/>
      <c r="F496" s="407" t="s">
        <v>109</v>
      </c>
      <c r="G496" s="408"/>
      <c r="H496" s="450">
        <v>0</v>
      </c>
      <c r="I496" s="450"/>
      <c r="J496" s="450">
        <v>0</v>
      </c>
      <c r="K496" s="450"/>
      <c r="L496" s="234" t="s">
        <v>35</v>
      </c>
    </row>
    <row r="497" spans="1:12" s="47" customFormat="1" ht="20.100000000000001" customHeight="1" x14ac:dyDescent="0.2">
      <c r="A497" s="49"/>
      <c r="B497" s="456" t="s">
        <v>135</v>
      </c>
      <c r="C497" s="457"/>
      <c r="D497" s="457"/>
      <c r="E497" s="458"/>
      <c r="F497" s="407" t="s">
        <v>109</v>
      </c>
      <c r="G497" s="408"/>
      <c r="H497" s="450">
        <v>0</v>
      </c>
      <c r="I497" s="450"/>
      <c r="J497" s="450">
        <v>0</v>
      </c>
      <c r="K497" s="450"/>
      <c r="L497" s="234" t="s">
        <v>35</v>
      </c>
    </row>
    <row r="498" spans="1:12" ht="20.100000000000001" customHeight="1" x14ac:dyDescent="0.2">
      <c r="A498" s="48" t="s">
        <v>24</v>
      </c>
      <c r="B498" s="463" t="s">
        <v>181</v>
      </c>
      <c r="C498" s="464"/>
      <c r="D498" s="464"/>
      <c r="E498" s="465"/>
      <c r="F498" s="472" t="s">
        <v>109</v>
      </c>
      <c r="G498" s="473"/>
      <c r="H498" s="474">
        <f>H499+H500+H501+H502</f>
        <v>1</v>
      </c>
      <c r="I498" s="474"/>
      <c r="J498" s="474">
        <f>J499+J500+J501+J502</f>
        <v>1</v>
      </c>
      <c r="K498" s="474"/>
      <c r="L498" s="230">
        <f>J498/H498*100</f>
        <v>100</v>
      </c>
    </row>
    <row r="499" spans="1:12" s="47" customFormat="1" ht="20.100000000000001" customHeight="1" x14ac:dyDescent="0.2">
      <c r="A499" s="49"/>
      <c r="B499" s="456" t="s">
        <v>130</v>
      </c>
      <c r="C499" s="457"/>
      <c r="D499" s="457"/>
      <c r="E499" s="458"/>
      <c r="F499" s="407" t="s">
        <v>109</v>
      </c>
      <c r="G499" s="408"/>
      <c r="H499" s="450">
        <v>1</v>
      </c>
      <c r="I499" s="450"/>
      <c r="J499" s="450">
        <v>1</v>
      </c>
      <c r="K499" s="450"/>
      <c r="L499" s="69">
        <f>J499/H499*100</f>
        <v>100</v>
      </c>
    </row>
    <row r="500" spans="1:12" s="47" customFormat="1" ht="20.100000000000001" customHeight="1" x14ac:dyDescent="0.2">
      <c r="A500" s="49"/>
      <c r="B500" s="456" t="s">
        <v>131</v>
      </c>
      <c r="C500" s="457"/>
      <c r="D500" s="457"/>
      <c r="E500" s="458"/>
      <c r="F500" s="407" t="s">
        <v>109</v>
      </c>
      <c r="G500" s="408"/>
      <c r="H500" s="450">
        <v>0</v>
      </c>
      <c r="I500" s="450"/>
      <c r="J500" s="450">
        <v>0</v>
      </c>
      <c r="K500" s="450"/>
      <c r="L500" s="234" t="s">
        <v>35</v>
      </c>
    </row>
    <row r="501" spans="1:12" s="47" customFormat="1" ht="20.100000000000001" customHeight="1" x14ac:dyDescent="0.2">
      <c r="A501" s="49"/>
      <c r="B501" s="456" t="s">
        <v>134</v>
      </c>
      <c r="C501" s="457"/>
      <c r="D501" s="457"/>
      <c r="E501" s="458"/>
      <c r="F501" s="407" t="s">
        <v>109</v>
      </c>
      <c r="G501" s="408"/>
      <c r="H501" s="450">
        <v>0</v>
      </c>
      <c r="I501" s="450"/>
      <c r="J501" s="450">
        <v>0</v>
      </c>
      <c r="K501" s="450"/>
      <c r="L501" s="234" t="s">
        <v>35</v>
      </c>
    </row>
    <row r="502" spans="1:12" s="47" customFormat="1" ht="20.100000000000001" customHeight="1" x14ac:dyDescent="0.2">
      <c r="A502" s="51"/>
      <c r="B502" s="460" t="s">
        <v>135</v>
      </c>
      <c r="C502" s="460"/>
      <c r="D502" s="460"/>
      <c r="E502" s="460"/>
      <c r="F502" s="535" t="s">
        <v>109</v>
      </c>
      <c r="G502" s="535"/>
      <c r="H502" s="450">
        <v>0</v>
      </c>
      <c r="I502" s="450"/>
      <c r="J502" s="450">
        <v>0</v>
      </c>
      <c r="K502" s="450"/>
      <c r="L502" s="234" t="s">
        <v>35</v>
      </c>
    </row>
    <row r="503" spans="1:12" s="47" customFormat="1" ht="90.75" customHeight="1" x14ac:dyDescent="0.2">
      <c r="A503" s="739" t="s">
        <v>663</v>
      </c>
      <c r="B503" s="740"/>
      <c r="C503" s="740"/>
      <c r="D503" s="740"/>
      <c r="E503" s="740"/>
      <c r="F503" s="740"/>
      <c r="G503" s="740"/>
      <c r="H503" s="740"/>
      <c r="I503" s="740"/>
      <c r="J503" s="740"/>
      <c r="K503" s="740"/>
      <c r="L503" s="740"/>
    </row>
    <row r="504" spans="1:12" s="47" customFormat="1" ht="42" customHeight="1" x14ac:dyDescent="0.2">
      <c r="A504" s="232" t="s">
        <v>14</v>
      </c>
      <c r="B504" s="432" t="s">
        <v>28</v>
      </c>
      <c r="C504" s="432"/>
      <c r="D504" s="432"/>
      <c r="E504" s="432"/>
      <c r="F504" s="513" t="s">
        <v>16</v>
      </c>
      <c r="G504" s="513"/>
      <c r="H504" s="435" t="s">
        <v>577</v>
      </c>
      <c r="I504" s="435"/>
      <c r="J504" s="435" t="s">
        <v>576</v>
      </c>
      <c r="K504" s="435"/>
      <c r="L504" s="236" t="s">
        <v>29</v>
      </c>
    </row>
    <row r="505" spans="1:12" s="47" customFormat="1" ht="20.100000000000001" customHeight="1" x14ac:dyDescent="0.2">
      <c r="A505" s="414" t="s">
        <v>182</v>
      </c>
      <c r="B505" s="580"/>
      <c r="C505" s="580"/>
      <c r="D505" s="580"/>
      <c r="E505" s="580"/>
      <c r="F505" s="580"/>
      <c r="G505" s="580"/>
      <c r="H505" s="580"/>
      <c r="I505" s="580"/>
      <c r="J505" s="580"/>
      <c r="K505" s="580"/>
      <c r="L505" s="415"/>
    </row>
    <row r="506" spans="1:12" s="47" customFormat="1" ht="23.25" customHeight="1" x14ac:dyDescent="0.2">
      <c r="A506" s="53" t="s">
        <v>170</v>
      </c>
      <c r="B506" s="451" t="s">
        <v>183</v>
      </c>
      <c r="C506" s="452"/>
      <c r="D506" s="452"/>
      <c r="E506" s="453"/>
      <c r="F506" s="414" t="s">
        <v>109</v>
      </c>
      <c r="G506" s="415"/>
      <c r="H506" s="717">
        <v>1</v>
      </c>
      <c r="I506" s="717"/>
      <c r="J506" s="717">
        <v>1</v>
      </c>
      <c r="K506" s="717"/>
      <c r="L506" s="23">
        <f>J506/H506*100</f>
        <v>100</v>
      </c>
    </row>
    <row r="507" spans="1:12" s="47" customFormat="1" ht="23.25" customHeight="1" x14ac:dyDescent="0.2">
      <c r="A507" s="414" t="s">
        <v>184</v>
      </c>
      <c r="B507" s="580"/>
      <c r="C507" s="580"/>
      <c r="D507" s="580"/>
      <c r="E507" s="580"/>
      <c r="F507" s="580"/>
      <c r="G507" s="580"/>
      <c r="H507" s="580"/>
      <c r="I507" s="580"/>
      <c r="J507" s="580"/>
      <c r="K507" s="580"/>
      <c r="L507" s="415"/>
    </row>
    <row r="508" spans="1:12" s="47" customFormat="1" ht="20.100000000000001" customHeight="1" x14ac:dyDescent="0.2">
      <c r="A508" s="53" t="s">
        <v>170</v>
      </c>
      <c r="B508" s="411" t="s">
        <v>501</v>
      </c>
      <c r="C508" s="412"/>
      <c r="D508" s="412"/>
      <c r="E508" s="413"/>
      <c r="F508" s="414" t="s">
        <v>31</v>
      </c>
      <c r="G508" s="580"/>
      <c r="H508" s="714">
        <f>H509+H514+H519+H520+H521</f>
        <v>904</v>
      </c>
      <c r="I508" s="714"/>
      <c r="J508" s="714">
        <f>J509+J514+J519+J520+J521</f>
        <v>888</v>
      </c>
      <c r="K508" s="714"/>
      <c r="L508" s="239">
        <f t="shared" ref="L508:L511" si="18">J508/H508*100</f>
        <v>98.230088495575217</v>
      </c>
    </row>
    <row r="509" spans="1:12" s="47" customFormat="1" ht="34.5" customHeight="1" x14ac:dyDescent="0.2">
      <c r="A509" s="48" t="s">
        <v>20</v>
      </c>
      <c r="B509" s="463" t="s">
        <v>502</v>
      </c>
      <c r="C509" s="464"/>
      <c r="D509" s="464"/>
      <c r="E509" s="465"/>
      <c r="F509" s="472" t="s">
        <v>31</v>
      </c>
      <c r="G509" s="473"/>
      <c r="H509" s="454">
        <f>H510+H511+H512+H513</f>
        <v>270</v>
      </c>
      <c r="I509" s="455"/>
      <c r="J509" s="454">
        <f>J510+J511+J512+J513</f>
        <v>263</v>
      </c>
      <c r="K509" s="455"/>
      <c r="L509" s="230">
        <f t="shared" si="18"/>
        <v>97.407407407407405</v>
      </c>
    </row>
    <row r="510" spans="1:12" s="47" customFormat="1" ht="20.100000000000001" customHeight="1" x14ac:dyDescent="0.2">
      <c r="A510" s="49"/>
      <c r="B510" s="536" t="s">
        <v>130</v>
      </c>
      <c r="C510" s="537"/>
      <c r="D510" s="537"/>
      <c r="E510" s="538"/>
      <c r="F510" s="407" t="s">
        <v>31</v>
      </c>
      <c r="G510" s="408"/>
      <c r="H510" s="476">
        <v>204</v>
      </c>
      <c r="I510" s="538"/>
      <c r="J510" s="476">
        <v>199</v>
      </c>
      <c r="K510" s="538"/>
      <c r="L510" s="69">
        <f t="shared" si="18"/>
        <v>97.549019607843135</v>
      </c>
    </row>
    <row r="511" spans="1:12" s="47" customFormat="1" ht="20.100000000000001" customHeight="1" x14ac:dyDescent="0.2">
      <c r="A511" s="49"/>
      <c r="B511" s="456" t="s">
        <v>628</v>
      </c>
      <c r="C511" s="457"/>
      <c r="D511" s="457"/>
      <c r="E511" s="458"/>
      <c r="F511" s="407" t="s">
        <v>31</v>
      </c>
      <c r="G511" s="408"/>
      <c r="H511" s="429">
        <v>3</v>
      </c>
      <c r="I511" s="430"/>
      <c r="J511" s="429">
        <v>2</v>
      </c>
      <c r="K511" s="430"/>
      <c r="L511" s="69">
        <f t="shared" si="18"/>
        <v>66.666666666666657</v>
      </c>
    </row>
    <row r="512" spans="1:12" s="47" customFormat="1" ht="20.100000000000001" customHeight="1" x14ac:dyDescent="0.2">
      <c r="A512" s="49"/>
      <c r="B512" s="456" t="s">
        <v>134</v>
      </c>
      <c r="C512" s="457"/>
      <c r="D512" s="457"/>
      <c r="E512" s="458"/>
      <c r="F512" s="407" t="s">
        <v>31</v>
      </c>
      <c r="G512" s="408"/>
      <c r="H512" s="429">
        <v>48</v>
      </c>
      <c r="I512" s="430"/>
      <c r="J512" s="429">
        <v>47</v>
      </c>
      <c r="K512" s="430"/>
      <c r="L512" s="69">
        <f t="shared" ref="L512:L521" si="19">J512/H512*100</f>
        <v>97.916666666666657</v>
      </c>
    </row>
    <row r="513" spans="1:12" s="47" customFormat="1" ht="20.100000000000001" customHeight="1" x14ac:dyDescent="0.2">
      <c r="A513" s="49"/>
      <c r="B513" s="456" t="s">
        <v>135</v>
      </c>
      <c r="C513" s="457"/>
      <c r="D513" s="457"/>
      <c r="E513" s="458"/>
      <c r="F513" s="407" t="s">
        <v>31</v>
      </c>
      <c r="G513" s="408"/>
      <c r="H513" s="429">
        <v>15</v>
      </c>
      <c r="I513" s="430"/>
      <c r="J513" s="429">
        <v>15</v>
      </c>
      <c r="K513" s="430"/>
      <c r="L513" s="69">
        <f t="shared" si="19"/>
        <v>100</v>
      </c>
    </row>
    <row r="514" spans="1:12" ht="20.100000000000001" customHeight="1" x14ac:dyDescent="0.2">
      <c r="A514" s="48" t="s">
        <v>22</v>
      </c>
      <c r="B514" s="463" t="s">
        <v>185</v>
      </c>
      <c r="C514" s="464"/>
      <c r="D514" s="464"/>
      <c r="E514" s="465"/>
      <c r="F514" s="472" t="s">
        <v>31</v>
      </c>
      <c r="G514" s="473"/>
      <c r="H514" s="482">
        <f>H515+H516+H517+H518</f>
        <v>520</v>
      </c>
      <c r="I514" s="483"/>
      <c r="J514" s="482">
        <f>J515+J516+J517+J518</f>
        <v>513</v>
      </c>
      <c r="K514" s="483"/>
      <c r="L514" s="230">
        <f t="shared" si="19"/>
        <v>98.65384615384616</v>
      </c>
    </row>
    <row r="515" spans="1:12" s="47" customFormat="1" ht="20.100000000000001" customHeight="1" x14ac:dyDescent="0.2">
      <c r="A515" s="49"/>
      <c r="B515" s="456" t="s">
        <v>130</v>
      </c>
      <c r="C515" s="457"/>
      <c r="D515" s="457"/>
      <c r="E515" s="458"/>
      <c r="F515" s="407" t="s">
        <v>31</v>
      </c>
      <c r="G515" s="408"/>
      <c r="H515" s="429">
        <v>283</v>
      </c>
      <c r="I515" s="430"/>
      <c r="J515" s="429">
        <v>281</v>
      </c>
      <c r="K515" s="430"/>
      <c r="L515" s="69">
        <f t="shared" si="19"/>
        <v>99.293286219081267</v>
      </c>
    </row>
    <row r="516" spans="1:12" s="47" customFormat="1" ht="20.100000000000001" customHeight="1" x14ac:dyDescent="0.2">
      <c r="A516" s="49"/>
      <c r="B516" s="456" t="s">
        <v>131</v>
      </c>
      <c r="C516" s="457"/>
      <c r="D516" s="457"/>
      <c r="E516" s="458"/>
      <c r="F516" s="407" t="s">
        <v>31</v>
      </c>
      <c r="G516" s="408"/>
      <c r="H516" s="429">
        <v>11</v>
      </c>
      <c r="I516" s="430"/>
      <c r="J516" s="429">
        <v>11</v>
      </c>
      <c r="K516" s="430"/>
      <c r="L516" s="69">
        <f t="shared" si="19"/>
        <v>100</v>
      </c>
    </row>
    <row r="517" spans="1:12" s="47" customFormat="1" ht="20.100000000000001" customHeight="1" x14ac:dyDescent="0.2">
      <c r="A517" s="49"/>
      <c r="B517" s="456" t="s">
        <v>134</v>
      </c>
      <c r="C517" s="457"/>
      <c r="D517" s="457"/>
      <c r="E517" s="458"/>
      <c r="F517" s="407" t="s">
        <v>31</v>
      </c>
      <c r="G517" s="408"/>
      <c r="H517" s="429">
        <v>128</v>
      </c>
      <c r="I517" s="430"/>
      <c r="J517" s="429">
        <v>127</v>
      </c>
      <c r="K517" s="430"/>
      <c r="L517" s="69">
        <f t="shared" si="19"/>
        <v>99.21875</v>
      </c>
    </row>
    <row r="518" spans="1:12" s="57" customFormat="1" ht="20.100000000000001" customHeight="1" x14ac:dyDescent="0.2">
      <c r="A518" s="49"/>
      <c r="B518" s="456" t="s">
        <v>135</v>
      </c>
      <c r="C518" s="457"/>
      <c r="D518" s="457"/>
      <c r="E518" s="458"/>
      <c r="F518" s="407" t="s">
        <v>31</v>
      </c>
      <c r="G518" s="408"/>
      <c r="H518" s="429">
        <v>98</v>
      </c>
      <c r="I518" s="430"/>
      <c r="J518" s="429">
        <v>94</v>
      </c>
      <c r="K518" s="430"/>
      <c r="L518" s="69">
        <f t="shared" si="19"/>
        <v>95.918367346938766</v>
      </c>
    </row>
    <row r="519" spans="1:12" s="13" customFormat="1" ht="20.100000000000001" customHeight="1" x14ac:dyDescent="0.2">
      <c r="A519" s="48" t="s">
        <v>24</v>
      </c>
      <c r="B519" s="463" t="s">
        <v>174</v>
      </c>
      <c r="C519" s="464"/>
      <c r="D519" s="464"/>
      <c r="E519" s="465"/>
      <c r="F519" s="472" t="s">
        <v>31</v>
      </c>
      <c r="G519" s="473"/>
      <c r="H519" s="482">
        <v>58</v>
      </c>
      <c r="I519" s="483"/>
      <c r="J519" s="482">
        <v>59</v>
      </c>
      <c r="K519" s="483"/>
      <c r="L519" s="230">
        <f>J519/H519*100</f>
        <v>101.72413793103448</v>
      </c>
    </row>
    <row r="520" spans="1:12" ht="22.5" customHeight="1" x14ac:dyDescent="0.2">
      <c r="A520" s="48" t="s">
        <v>26</v>
      </c>
      <c r="B520" s="463" t="s">
        <v>171</v>
      </c>
      <c r="C520" s="464"/>
      <c r="D520" s="464"/>
      <c r="E520" s="465"/>
      <c r="F520" s="472" t="s">
        <v>31</v>
      </c>
      <c r="G520" s="473"/>
      <c r="H520" s="482">
        <v>29</v>
      </c>
      <c r="I520" s="483"/>
      <c r="J520" s="482">
        <v>31</v>
      </c>
      <c r="K520" s="483"/>
      <c r="L520" s="230">
        <f t="shared" si="19"/>
        <v>106.89655172413792</v>
      </c>
    </row>
    <row r="521" spans="1:12" ht="37.5" customHeight="1" x14ac:dyDescent="0.2">
      <c r="A521" s="48" t="s">
        <v>39</v>
      </c>
      <c r="B521" s="463" t="s">
        <v>539</v>
      </c>
      <c r="C521" s="464"/>
      <c r="D521" s="464"/>
      <c r="E521" s="465"/>
      <c r="F521" s="472" t="s">
        <v>31</v>
      </c>
      <c r="G521" s="473"/>
      <c r="H521" s="482">
        <v>27</v>
      </c>
      <c r="I521" s="483"/>
      <c r="J521" s="482">
        <v>22</v>
      </c>
      <c r="K521" s="483"/>
      <c r="L521" s="383">
        <f t="shared" si="19"/>
        <v>81.481481481481481</v>
      </c>
    </row>
    <row r="522" spans="1:12" ht="21" customHeight="1" x14ac:dyDescent="0.2">
      <c r="A522" s="741" t="s">
        <v>629</v>
      </c>
      <c r="B522" s="741"/>
      <c r="C522" s="741"/>
      <c r="D522" s="741"/>
      <c r="E522" s="741"/>
      <c r="F522" s="741"/>
      <c r="G522" s="741"/>
      <c r="H522" s="741"/>
      <c r="I522" s="741"/>
      <c r="J522" s="741"/>
      <c r="K522" s="741"/>
      <c r="L522" s="741"/>
    </row>
    <row r="523" spans="1:12" ht="32.25" customHeight="1" x14ac:dyDescent="0.2">
      <c r="A523" s="742" t="s">
        <v>186</v>
      </c>
      <c r="B523" s="742"/>
      <c r="C523" s="742"/>
      <c r="D523" s="742"/>
      <c r="E523" s="742"/>
      <c r="F523" s="742"/>
      <c r="G523" s="742"/>
      <c r="H523" s="742"/>
      <c r="I523" s="742"/>
      <c r="J523" s="742"/>
      <c r="K523" s="742"/>
      <c r="L523" s="742"/>
    </row>
    <row r="524" spans="1:12" ht="40.5" customHeight="1" x14ac:dyDescent="0.2">
      <c r="A524" s="179" t="s">
        <v>14</v>
      </c>
      <c r="B524" s="432" t="s">
        <v>28</v>
      </c>
      <c r="C524" s="432"/>
      <c r="D524" s="432"/>
      <c r="E524" s="432"/>
      <c r="F524" s="513" t="s">
        <v>16</v>
      </c>
      <c r="G524" s="513"/>
      <c r="H524" s="719" t="s">
        <v>578</v>
      </c>
      <c r="I524" s="720"/>
      <c r="J524" s="719" t="s">
        <v>576</v>
      </c>
      <c r="K524" s="720"/>
      <c r="L524" s="180" t="s">
        <v>187</v>
      </c>
    </row>
    <row r="525" spans="1:12" ht="23.25" customHeight="1" x14ac:dyDescent="0.2">
      <c r="A525" s="182">
        <v>1</v>
      </c>
      <c r="B525" s="459" t="s">
        <v>188</v>
      </c>
      <c r="C525" s="459"/>
      <c r="D525" s="459"/>
      <c r="E525" s="459"/>
      <c r="F525" s="432" t="s">
        <v>189</v>
      </c>
      <c r="G525" s="432"/>
      <c r="H525" s="743" t="s">
        <v>587</v>
      </c>
      <c r="I525" s="743"/>
      <c r="J525" s="743" t="s">
        <v>510</v>
      </c>
      <c r="K525" s="743"/>
      <c r="L525" s="183" t="s">
        <v>511</v>
      </c>
    </row>
    <row r="526" spans="1:12" ht="33" customHeight="1" x14ac:dyDescent="0.2">
      <c r="A526" s="50" t="s">
        <v>20</v>
      </c>
      <c r="B526" s="492" t="s">
        <v>190</v>
      </c>
      <c r="C526" s="492"/>
      <c r="D526" s="492"/>
      <c r="E526" s="492"/>
      <c r="F526" s="490" t="s">
        <v>191</v>
      </c>
      <c r="G526" s="490"/>
      <c r="H526" s="495" t="s">
        <v>192</v>
      </c>
      <c r="I526" s="495"/>
      <c r="J526" s="495" t="s">
        <v>192</v>
      </c>
      <c r="K526" s="495"/>
      <c r="L526" s="230" t="s">
        <v>139</v>
      </c>
    </row>
    <row r="527" spans="1:12" ht="18" customHeight="1" x14ac:dyDescent="0.2">
      <c r="A527" s="265"/>
      <c r="B527" s="508" t="s">
        <v>130</v>
      </c>
      <c r="C527" s="508"/>
      <c r="D527" s="508"/>
      <c r="E527" s="508"/>
      <c r="F527" s="461" t="s">
        <v>191</v>
      </c>
      <c r="G527" s="461"/>
      <c r="H527" s="462" t="s">
        <v>193</v>
      </c>
      <c r="I527" s="462"/>
      <c r="J527" s="462" t="s">
        <v>193</v>
      </c>
      <c r="K527" s="462"/>
      <c r="L527" s="69" t="s">
        <v>139</v>
      </c>
    </row>
    <row r="528" spans="1:12" ht="17.25" customHeight="1" x14ac:dyDescent="0.2">
      <c r="A528" s="265"/>
      <c r="B528" s="508" t="s">
        <v>131</v>
      </c>
      <c r="C528" s="508"/>
      <c r="D528" s="508"/>
      <c r="E528" s="508"/>
      <c r="F528" s="461" t="s">
        <v>191</v>
      </c>
      <c r="G528" s="461"/>
      <c r="H528" s="462" t="s">
        <v>194</v>
      </c>
      <c r="I528" s="462"/>
      <c r="J528" s="462" t="s">
        <v>194</v>
      </c>
      <c r="K528" s="462"/>
      <c r="L528" s="69" t="s">
        <v>139</v>
      </c>
    </row>
    <row r="529" spans="1:12" ht="15.75" x14ac:dyDescent="0.2">
      <c r="A529" s="265"/>
      <c r="B529" s="508" t="s">
        <v>134</v>
      </c>
      <c r="C529" s="508"/>
      <c r="D529" s="508"/>
      <c r="E529" s="508"/>
      <c r="F529" s="461" t="s">
        <v>191</v>
      </c>
      <c r="G529" s="461"/>
      <c r="H529" s="462" t="s">
        <v>195</v>
      </c>
      <c r="I529" s="462"/>
      <c r="J529" s="462" t="s">
        <v>195</v>
      </c>
      <c r="K529" s="462"/>
      <c r="L529" s="69" t="s">
        <v>139</v>
      </c>
    </row>
    <row r="530" spans="1:12" ht="18" customHeight="1" x14ac:dyDescent="0.2">
      <c r="A530" s="265"/>
      <c r="B530" s="508" t="s">
        <v>135</v>
      </c>
      <c r="C530" s="508"/>
      <c r="D530" s="508"/>
      <c r="E530" s="508"/>
      <c r="F530" s="461" t="s">
        <v>191</v>
      </c>
      <c r="G530" s="461"/>
      <c r="H530" s="462" t="s">
        <v>196</v>
      </c>
      <c r="I530" s="462"/>
      <c r="J530" s="462" t="s">
        <v>196</v>
      </c>
      <c r="K530" s="462"/>
      <c r="L530" s="69" t="s">
        <v>139</v>
      </c>
    </row>
    <row r="531" spans="1:12" ht="20.25" customHeight="1" x14ac:dyDescent="0.2">
      <c r="A531" s="265"/>
      <c r="B531" s="487" t="s">
        <v>197</v>
      </c>
      <c r="C531" s="488"/>
      <c r="D531" s="488"/>
      <c r="E531" s="489"/>
      <c r="F531" s="490" t="s">
        <v>198</v>
      </c>
      <c r="G531" s="490"/>
      <c r="H531" s="501">
        <v>337.67</v>
      </c>
      <c r="I531" s="501"/>
      <c r="J531" s="501">
        <v>337.57</v>
      </c>
      <c r="K531" s="501"/>
      <c r="L531" s="230">
        <f>J531/H531*100</f>
        <v>99.970385287410778</v>
      </c>
    </row>
    <row r="532" spans="1:12" ht="19.5" customHeight="1" x14ac:dyDescent="0.2">
      <c r="A532" s="265"/>
      <c r="B532" s="487" t="s">
        <v>593</v>
      </c>
      <c r="C532" s="488"/>
      <c r="D532" s="488"/>
      <c r="E532" s="489"/>
      <c r="F532" s="490" t="s">
        <v>199</v>
      </c>
      <c r="G532" s="490"/>
      <c r="H532" s="532">
        <v>14.55</v>
      </c>
      <c r="I532" s="532"/>
      <c r="J532" s="532">
        <v>9.5500000000000007</v>
      </c>
      <c r="K532" s="532"/>
      <c r="L532" s="275">
        <f>J532/H532*100</f>
        <v>65.635738831615114</v>
      </c>
    </row>
    <row r="533" spans="1:12" ht="19.5" customHeight="1" x14ac:dyDescent="0.2">
      <c r="A533" s="265"/>
      <c r="B533" s="492" t="s">
        <v>594</v>
      </c>
      <c r="C533" s="492"/>
      <c r="D533" s="492"/>
      <c r="E533" s="492"/>
      <c r="F533" s="490" t="s">
        <v>200</v>
      </c>
      <c r="G533" s="490"/>
      <c r="H533" s="474">
        <v>247444</v>
      </c>
      <c r="I533" s="474"/>
      <c r="J533" s="474">
        <v>131889</v>
      </c>
      <c r="K533" s="474"/>
      <c r="L533" s="275">
        <f>J533/H533*100</f>
        <v>53.300544769725676</v>
      </c>
    </row>
    <row r="534" spans="1:12" ht="19.5" customHeight="1" x14ac:dyDescent="0.2">
      <c r="A534" s="265"/>
      <c r="B534" s="492" t="s">
        <v>525</v>
      </c>
      <c r="C534" s="492"/>
      <c r="D534" s="492"/>
      <c r="E534" s="492"/>
      <c r="F534" s="490" t="s">
        <v>201</v>
      </c>
      <c r="G534" s="490"/>
      <c r="H534" s="501">
        <v>76.06</v>
      </c>
      <c r="I534" s="501"/>
      <c r="J534" s="501">
        <v>35.47</v>
      </c>
      <c r="K534" s="501"/>
      <c r="L534" s="275">
        <f>J534/H534*100</f>
        <v>46.634236129371551</v>
      </c>
    </row>
    <row r="535" spans="1:12" ht="33.75" customHeight="1" x14ac:dyDescent="0.2">
      <c r="A535" s="50" t="s">
        <v>22</v>
      </c>
      <c r="B535" s="492" t="s">
        <v>541</v>
      </c>
      <c r="C535" s="492"/>
      <c r="D535" s="492"/>
      <c r="E535" s="492"/>
      <c r="F535" s="490" t="s">
        <v>191</v>
      </c>
      <c r="G535" s="490"/>
      <c r="H535" s="495" t="s">
        <v>202</v>
      </c>
      <c r="I535" s="495"/>
      <c r="J535" s="495" t="s">
        <v>202</v>
      </c>
      <c r="K535" s="495"/>
      <c r="L535" s="230" t="s">
        <v>460</v>
      </c>
    </row>
    <row r="536" spans="1:12" ht="15.75" x14ac:dyDescent="0.2">
      <c r="A536" s="50"/>
      <c r="B536" s="529" t="s">
        <v>130</v>
      </c>
      <c r="C536" s="530"/>
      <c r="D536" s="530"/>
      <c r="E536" s="531"/>
      <c r="F536" s="461" t="s">
        <v>191</v>
      </c>
      <c r="G536" s="461"/>
      <c r="H536" s="462" t="s">
        <v>204</v>
      </c>
      <c r="I536" s="462"/>
      <c r="J536" s="462" t="s">
        <v>204</v>
      </c>
      <c r="K536" s="462"/>
      <c r="L536" s="69" t="s">
        <v>460</v>
      </c>
    </row>
    <row r="537" spans="1:12" ht="18" customHeight="1" x14ac:dyDescent="0.2">
      <c r="A537" s="50"/>
      <c r="B537" s="508" t="s">
        <v>131</v>
      </c>
      <c r="C537" s="508"/>
      <c r="D537" s="508"/>
      <c r="E537" s="508"/>
      <c r="F537" s="461" t="s">
        <v>191</v>
      </c>
      <c r="G537" s="461"/>
      <c r="H537" s="515">
        <v>0</v>
      </c>
      <c r="I537" s="462"/>
      <c r="J537" s="515">
        <v>0</v>
      </c>
      <c r="K537" s="462"/>
      <c r="L537" s="69" t="s">
        <v>35</v>
      </c>
    </row>
    <row r="538" spans="1:12" ht="15.75" x14ac:dyDescent="0.2">
      <c r="A538" s="50"/>
      <c r="B538" s="508" t="s">
        <v>134</v>
      </c>
      <c r="C538" s="508"/>
      <c r="D538" s="508"/>
      <c r="E538" s="508"/>
      <c r="F538" s="461" t="s">
        <v>191</v>
      </c>
      <c r="G538" s="461"/>
      <c r="H538" s="462" t="s">
        <v>205</v>
      </c>
      <c r="I538" s="462"/>
      <c r="J538" s="462" t="s">
        <v>205</v>
      </c>
      <c r="K538" s="462"/>
      <c r="L538" s="69" t="s">
        <v>139</v>
      </c>
    </row>
    <row r="539" spans="1:12" ht="17.25" customHeight="1" x14ac:dyDescent="0.2">
      <c r="A539" s="50"/>
      <c r="B539" s="508" t="s">
        <v>135</v>
      </c>
      <c r="C539" s="508"/>
      <c r="D539" s="508"/>
      <c r="E539" s="508"/>
      <c r="F539" s="461" t="s">
        <v>191</v>
      </c>
      <c r="G539" s="461"/>
      <c r="H539" s="462" t="s">
        <v>204</v>
      </c>
      <c r="I539" s="462"/>
      <c r="J539" s="462" t="s">
        <v>204</v>
      </c>
      <c r="K539" s="462"/>
      <c r="L539" s="69" t="s">
        <v>139</v>
      </c>
    </row>
    <row r="540" spans="1:12" ht="17.25" customHeight="1" x14ac:dyDescent="0.2">
      <c r="A540" s="266"/>
      <c r="B540" s="492" t="s">
        <v>206</v>
      </c>
      <c r="C540" s="492"/>
      <c r="D540" s="492"/>
      <c r="E540" s="492"/>
      <c r="F540" s="523" t="s">
        <v>109</v>
      </c>
      <c r="G540" s="523"/>
      <c r="H540" s="519">
        <v>132</v>
      </c>
      <c r="I540" s="519"/>
      <c r="J540" s="519">
        <v>132</v>
      </c>
      <c r="K540" s="519"/>
      <c r="L540" s="267">
        <f>J540/H540*100</f>
        <v>100</v>
      </c>
    </row>
    <row r="541" spans="1:12" ht="17.25" customHeight="1" x14ac:dyDescent="0.2">
      <c r="A541" s="266"/>
      <c r="B541" s="492" t="s">
        <v>207</v>
      </c>
      <c r="C541" s="492"/>
      <c r="D541" s="492"/>
      <c r="E541" s="492"/>
      <c r="F541" s="523" t="s">
        <v>31</v>
      </c>
      <c r="G541" s="523"/>
      <c r="H541" s="526">
        <v>1423</v>
      </c>
      <c r="I541" s="526"/>
      <c r="J541" s="526">
        <v>1423</v>
      </c>
      <c r="K541" s="526"/>
      <c r="L541" s="267">
        <f>J541/H541*100</f>
        <v>100</v>
      </c>
    </row>
    <row r="542" spans="1:12" ht="18" customHeight="1" x14ac:dyDescent="0.2">
      <c r="A542" s="266"/>
      <c r="B542" s="492" t="s">
        <v>526</v>
      </c>
      <c r="C542" s="492"/>
      <c r="D542" s="492"/>
      <c r="E542" s="492"/>
      <c r="F542" s="523" t="s">
        <v>109</v>
      </c>
      <c r="G542" s="523"/>
      <c r="H542" s="526">
        <v>1524</v>
      </c>
      <c r="I542" s="524"/>
      <c r="J542" s="526">
        <v>801</v>
      </c>
      <c r="K542" s="524"/>
      <c r="L542" s="330">
        <f>J542/H542*100</f>
        <v>52.55905511811023</v>
      </c>
    </row>
    <row r="543" spans="1:12" ht="33.75" customHeight="1" x14ac:dyDescent="0.2">
      <c r="A543" s="266"/>
      <c r="B543" s="492" t="s">
        <v>527</v>
      </c>
      <c r="C543" s="492"/>
      <c r="D543" s="492"/>
      <c r="E543" s="492"/>
      <c r="F543" s="523" t="s">
        <v>31</v>
      </c>
      <c r="G543" s="523"/>
      <c r="H543" s="527">
        <v>118327</v>
      </c>
      <c r="I543" s="527"/>
      <c r="J543" s="527">
        <v>89364</v>
      </c>
      <c r="K543" s="527"/>
      <c r="L543" s="330">
        <f>J543/H543*100</f>
        <v>75.5229153109603</v>
      </c>
    </row>
    <row r="544" spans="1:12" ht="23.25" customHeight="1" x14ac:dyDescent="0.2">
      <c r="A544" s="266" t="s">
        <v>24</v>
      </c>
      <c r="B544" s="492" t="s">
        <v>208</v>
      </c>
      <c r="C544" s="492"/>
      <c r="D544" s="492"/>
      <c r="E544" s="492"/>
      <c r="F544" s="523" t="s">
        <v>189</v>
      </c>
      <c r="G544" s="523"/>
      <c r="H544" s="524" t="s">
        <v>194</v>
      </c>
      <c r="I544" s="524"/>
      <c r="J544" s="524" t="s">
        <v>194</v>
      </c>
      <c r="K544" s="524"/>
      <c r="L544" s="267" t="s">
        <v>139</v>
      </c>
    </row>
    <row r="545" spans="1:12" ht="23.25" customHeight="1" x14ac:dyDescent="0.2">
      <c r="A545" s="268"/>
      <c r="B545" s="492" t="s">
        <v>209</v>
      </c>
      <c r="C545" s="492"/>
      <c r="D545" s="492"/>
      <c r="E545" s="492"/>
      <c r="F545" s="523" t="s">
        <v>210</v>
      </c>
      <c r="G545" s="523"/>
      <c r="H545" s="528">
        <v>89.33</v>
      </c>
      <c r="I545" s="528"/>
      <c r="J545" s="528">
        <v>90.31</v>
      </c>
      <c r="K545" s="528"/>
      <c r="L545" s="267">
        <f>J545/H545*100</f>
        <v>101.0970558602933</v>
      </c>
    </row>
    <row r="546" spans="1:12" ht="18" customHeight="1" x14ac:dyDescent="0.2">
      <c r="A546" s="268"/>
      <c r="B546" s="460" t="s">
        <v>211</v>
      </c>
      <c r="C546" s="460"/>
      <c r="D546" s="460"/>
      <c r="E546" s="460"/>
      <c r="F546" s="461" t="s">
        <v>210</v>
      </c>
      <c r="G546" s="461"/>
      <c r="H546" s="520">
        <v>36.75</v>
      </c>
      <c r="I546" s="520"/>
      <c r="J546" s="520">
        <v>37.590000000000003</v>
      </c>
      <c r="K546" s="520"/>
      <c r="L546" s="69">
        <f>J546/H546*100</f>
        <v>102.28571428571429</v>
      </c>
    </row>
    <row r="547" spans="1:12" ht="18.75" customHeight="1" x14ac:dyDescent="0.2">
      <c r="A547" s="268"/>
      <c r="B547" s="460" t="s">
        <v>212</v>
      </c>
      <c r="C547" s="460"/>
      <c r="D547" s="460"/>
      <c r="E547" s="460"/>
      <c r="F547" s="461" t="s">
        <v>210</v>
      </c>
      <c r="G547" s="461"/>
      <c r="H547" s="520">
        <v>52.58</v>
      </c>
      <c r="I547" s="520"/>
      <c r="J547" s="520">
        <v>52.73</v>
      </c>
      <c r="K547" s="520"/>
      <c r="L547" s="69">
        <f>J547/H547*100</f>
        <v>100.28527957398251</v>
      </c>
    </row>
    <row r="548" spans="1:12" ht="36.75" customHeight="1" x14ac:dyDescent="0.2">
      <c r="A548" s="269"/>
      <c r="B548" s="460" t="s">
        <v>528</v>
      </c>
      <c r="C548" s="521"/>
      <c r="D548" s="521"/>
      <c r="E548" s="521"/>
      <c r="F548" s="461" t="s">
        <v>76</v>
      </c>
      <c r="G548" s="461"/>
      <c r="H548" s="522">
        <v>27</v>
      </c>
      <c r="I548" s="522"/>
      <c r="J548" s="522">
        <v>12.01</v>
      </c>
      <c r="K548" s="522"/>
      <c r="L548" s="325">
        <f>J548-H548</f>
        <v>-14.99</v>
      </c>
    </row>
    <row r="549" spans="1:12" ht="23.25" customHeight="1" x14ac:dyDescent="0.2">
      <c r="A549" s="266" t="s">
        <v>26</v>
      </c>
      <c r="B549" s="492" t="s">
        <v>213</v>
      </c>
      <c r="C549" s="492"/>
      <c r="D549" s="492"/>
      <c r="E549" s="492"/>
      <c r="F549" s="523" t="s">
        <v>189</v>
      </c>
      <c r="G549" s="523"/>
      <c r="H549" s="524" t="s">
        <v>194</v>
      </c>
      <c r="I549" s="524"/>
      <c r="J549" s="524" t="s">
        <v>194</v>
      </c>
      <c r="K549" s="524"/>
      <c r="L549" s="267" t="s">
        <v>139</v>
      </c>
    </row>
    <row r="550" spans="1:12" ht="18" customHeight="1" x14ac:dyDescent="0.2">
      <c r="A550" s="269"/>
      <c r="B550" s="492" t="s">
        <v>206</v>
      </c>
      <c r="C550" s="492"/>
      <c r="D550" s="492"/>
      <c r="E550" s="492"/>
      <c r="F550" s="523" t="s">
        <v>109</v>
      </c>
      <c r="G550" s="523"/>
      <c r="H550" s="525">
        <v>19</v>
      </c>
      <c r="I550" s="524"/>
      <c r="J550" s="525">
        <v>19</v>
      </c>
      <c r="K550" s="524"/>
      <c r="L550" s="267">
        <f>J550/H550*100</f>
        <v>100</v>
      </c>
    </row>
    <row r="551" spans="1:12" ht="18" customHeight="1" x14ac:dyDescent="0.2">
      <c r="A551" s="269"/>
      <c r="B551" s="492" t="s">
        <v>207</v>
      </c>
      <c r="C551" s="492"/>
      <c r="D551" s="492"/>
      <c r="E551" s="492"/>
      <c r="F551" s="523" t="s">
        <v>31</v>
      </c>
      <c r="G551" s="523"/>
      <c r="H551" s="525">
        <v>190</v>
      </c>
      <c r="I551" s="524"/>
      <c r="J551" s="525">
        <v>205</v>
      </c>
      <c r="K551" s="524"/>
      <c r="L551" s="267">
        <f>J551/H551*100</f>
        <v>107.89473684210526</v>
      </c>
    </row>
    <row r="552" spans="1:12" ht="20.25" customHeight="1" x14ac:dyDescent="0.2">
      <c r="A552" s="269"/>
      <c r="B552" s="492" t="s">
        <v>530</v>
      </c>
      <c r="C552" s="492"/>
      <c r="D552" s="492"/>
      <c r="E552" s="492"/>
      <c r="F552" s="523" t="s">
        <v>109</v>
      </c>
      <c r="G552" s="523"/>
      <c r="H552" s="525">
        <v>112</v>
      </c>
      <c r="I552" s="524"/>
      <c r="J552" s="525">
        <v>94</v>
      </c>
      <c r="K552" s="524"/>
      <c r="L552" s="330">
        <f>J552/H552*100</f>
        <v>83.928571428571431</v>
      </c>
    </row>
    <row r="553" spans="1:12" ht="35.25" customHeight="1" x14ac:dyDescent="0.2">
      <c r="A553" s="232"/>
      <c r="B553" s="487" t="s">
        <v>529</v>
      </c>
      <c r="C553" s="488"/>
      <c r="D553" s="488"/>
      <c r="E553" s="489"/>
      <c r="F553" s="490" t="s">
        <v>31</v>
      </c>
      <c r="G553" s="490"/>
      <c r="H553" s="474">
        <v>18056</v>
      </c>
      <c r="I553" s="474"/>
      <c r="J553" s="474">
        <v>21055</v>
      </c>
      <c r="K553" s="474"/>
      <c r="L553" s="275">
        <f>J553/H553*100</f>
        <v>116.60943730615863</v>
      </c>
    </row>
    <row r="554" spans="1:12" ht="51.75" customHeight="1" x14ac:dyDescent="0.2">
      <c r="A554" s="50" t="s">
        <v>39</v>
      </c>
      <c r="B554" s="492" t="s">
        <v>214</v>
      </c>
      <c r="C554" s="492"/>
      <c r="D554" s="492"/>
      <c r="E554" s="492"/>
      <c r="F554" s="493" t="s">
        <v>191</v>
      </c>
      <c r="G554" s="493"/>
      <c r="H554" s="495" t="s">
        <v>215</v>
      </c>
      <c r="I554" s="495"/>
      <c r="J554" s="495" t="s">
        <v>215</v>
      </c>
      <c r="K554" s="495"/>
      <c r="L554" s="230" t="s">
        <v>139</v>
      </c>
    </row>
    <row r="555" spans="1:12" ht="17.25" customHeight="1" x14ac:dyDescent="0.2">
      <c r="A555" s="50"/>
      <c r="B555" s="508" t="s">
        <v>130</v>
      </c>
      <c r="C555" s="508"/>
      <c r="D555" s="508"/>
      <c r="E555" s="508"/>
      <c r="F555" s="461" t="s">
        <v>191</v>
      </c>
      <c r="G555" s="461"/>
      <c r="H555" s="462" t="s">
        <v>194</v>
      </c>
      <c r="I555" s="462"/>
      <c r="J555" s="462" t="s">
        <v>194</v>
      </c>
      <c r="K555" s="462"/>
      <c r="L555" s="69" t="s">
        <v>139</v>
      </c>
    </row>
    <row r="556" spans="1:12" ht="18" customHeight="1" x14ac:dyDescent="0.2">
      <c r="A556" s="50"/>
      <c r="B556" s="508" t="s">
        <v>131</v>
      </c>
      <c r="C556" s="508"/>
      <c r="D556" s="508"/>
      <c r="E556" s="508"/>
      <c r="F556" s="461" t="s">
        <v>191</v>
      </c>
      <c r="G556" s="461"/>
      <c r="H556" s="515">
        <v>0</v>
      </c>
      <c r="I556" s="515"/>
      <c r="J556" s="515">
        <v>0</v>
      </c>
      <c r="K556" s="515"/>
      <c r="L556" s="69" t="s">
        <v>35</v>
      </c>
    </row>
    <row r="557" spans="1:12" ht="18.75" customHeight="1" x14ac:dyDescent="0.2">
      <c r="A557" s="50"/>
      <c r="B557" s="508" t="s">
        <v>134</v>
      </c>
      <c r="C557" s="508"/>
      <c r="D557" s="508"/>
      <c r="E557" s="508"/>
      <c r="F557" s="461" t="s">
        <v>191</v>
      </c>
      <c r="G557" s="461"/>
      <c r="H557" s="462" t="s">
        <v>216</v>
      </c>
      <c r="I557" s="462"/>
      <c r="J557" s="462" t="s">
        <v>216</v>
      </c>
      <c r="K557" s="462"/>
      <c r="L557" s="69" t="s">
        <v>217</v>
      </c>
    </row>
    <row r="558" spans="1:12" ht="19.5" customHeight="1" x14ac:dyDescent="0.2">
      <c r="A558" s="50"/>
      <c r="B558" s="508" t="s">
        <v>135</v>
      </c>
      <c r="C558" s="508"/>
      <c r="D558" s="508"/>
      <c r="E558" s="508"/>
      <c r="F558" s="461" t="s">
        <v>191</v>
      </c>
      <c r="G558" s="461"/>
      <c r="H558" s="462" t="s">
        <v>216</v>
      </c>
      <c r="I558" s="462"/>
      <c r="J558" s="462" t="s">
        <v>216</v>
      </c>
      <c r="K558" s="462"/>
      <c r="L558" s="69" t="s">
        <v>217</v>
      </c>
    </row>
    <row r="559" spans="1:12" ht="20.25" customHeight="1" x14ac:dyDescent="0.2">
      <c r="A559" s="50"/>
      <c r="B559" s="492" t="s">
        <v>206</v>
      </c>
      <c r="C559" s="492"/>
      <c r="D559" s="492"/>
      <c r="E559" s="492"/>
      <c r="F559" s="490" t="s">
        <v>109</v>
      </c>
      <c r="G559" s="490"/>
      <c r="H559" s="519">
        <v>18</v>
      </c>
      <c r="I559" s="495"/>
      <c r="J559" s="518">
        <v>19</v>
      </c>
      <c r="K559" s="494"/>
      <c r="L559" s="230">
        <f>J559/H559*100</f>
        <v>105.55555555555556</v>
      </c>
    </row>
    <row r="560" spans="1:12" ht="20.25" customHeight="1" x14ac:dyDescent="0.2">
      <c r="A560" s="50"/>
      <c r="B560" s="516" t="s">
        <v>531</v>
      </c>
      <c r="C560" s="516"/>
      <c r="D560" s="516"/>
      <c r="E560" s="516"/>
      <c r="F560" s="517" t="s">
        <v>31</v>
      </c>
      <c r="G560" s="517"/>
      <c r="H560" s="518">
        <v>282</v>
      </c>
      <c r="I560" s="494"/>
      <c r="J560" s="519">
        <v>312</v>
      </c>
      <c r="K560" s="495"/>
      <c r="L560" s="275">
        <f>J560/H560*100</f>
        <v>110.63829787234043</v>
      </c>
    </row>
    <row r="561" spans="1:13" ht="21" customHeight="1" x14ac:dyDescent="0.2">
      <c r="A561" s="50"/>
      <c r="B561" s="492" t="s">
        <v>530</v>
      </c>
      <c r="C561" s="492"/>
      <c r="D561" s="492"/>
      <c r="E561" s="492"/>
      <c r="F561" s="490" t="s">
        <v>109</v>
      </c>
      <c r="G561" s="490"/>
      <c r="H561" s="519">
        <v>306</v>
      </c>
      <c r="I561" s="495"/>
      <c r="J561" s="519">
        <v>96</v>
      </c>
      <c r="K561" s="495"/>
      <c r="L561" s="275">
        <f t="shared" ref="L561:L562" si="20">J561/H561*100</f>
        <v>31.372549019607842</v>
      </c>
    </row>
    <row r="562" spans="1:13" ht="36.75" customHeight="1" x14ac:dyDescent="0.2">
      <c r="A562" s="50"/>
      <c r="B562" s="492" t="s">
        <v>532</v>
      </c>
      <c r="C562" s="492"/>
      <c r="D562" s="492"/>
      <c r="E562" s="492"/>
      <c r="F562" s="490" t="s">
        <v>31</v>
      </c>
      <c r="G562" s="490"/>
      <c r="H562" s="491">
        <v>56171</v>
      </c>
      <c r="I562" s="491"/>
      <c r="J562" s="491">
        <v>22141</v>
      </c>
      <c r="K562" s="491"/>
      <c r="L562" s="275">
        <f t="shared" si="20"/>
        <v>39.417136956792653</v>
      </c>
    </row>
    <row r="563" spans="1:13" ht="135.75" customHeight="1" x14ac:dyDescent="0.2">
      <c r="A563" s="444" t="s">
        <v>674</v>
      </c>
      <c r="B563" s="444"/>
      <c r="C563" s="444"/>
      <c r="D563" s="444"/>
      <c r="E563" s="444"/>
      <c r="F563" s="444"/>
      <c r="G563" s="444"/>
      <c r="H563" s="444"/>
      <c r="I563" s="444"/>
      <c r="J563" s="444"/>
      <c r="K563" s="444"/>
      <c r="L563" s="444"/>
    </row>
    <row r="564" spans="1:13" ht="57.75" customHeight="1" x14ac:dyDescent="0.2">
      <c r="A564" s="179" t="s">
        <v>14</v>
      </c>
      <c r="B564" s="432" t="s">
        <v>28</v>
      </c>
      <c r="C564" s="432"/>
      <c r="D564" s="432"/>
      <c r="E564" s="432"/>
      <c r="F564" s="513" t="s">
        <v>16</v>
      </c>
      <c r="G564" s="513"/>
      <c r="H564" s="435" t="s">
        <v>578</v>
      </c>
      <c r="I564" s="435"/>
      <c r="J564" s="435" t="s">
        <v>576</v>
      </c>
      <c r="K564" s="435"/>
      <c r="L564" s="198" t="s">
        <v>71</v>
      </c>
    </row>
    <row r="565" spans="1:13" ht="34.5" customHeight="1" x14ac:dyDescent="0.2">
      <c r="A565" s="50" t="s">
        <v>41</v>
      </c>
      <c r="B565" s="492" t="s">
        <v>467</v>
      </c>
      <c r="C565" s="492"/>
      <c r="D565" s="492"/>
      <c r="E565" s="492"/>
      <c r="F565" s="493" t="s">
        <v>191</v>
      </c>
      <c r="G565" s="493"/>
      <c r="H565" s="494" t="s">
        <v>194</v>
      </c>
      <c r="I565" s="494"/>
      <c r="J565" s="495" t="s">
        <v>194</v>
      </c>
      <c r="K565" s="495"/>
      <c r="L565" s="17" t="s">
        <v>139</v>
      </c>
      <c r="M565" s="111"/>
    </row>
    <row r="566" spans="1:13" ht="17.25" customHeight="1" x14ac:dyDescent="0.2">
      <c r="A566" s="50"/>
      <c r="B566" s="508" t="s">
        <v>130</v>
      </c>
      <c r="C566" s="508"/>
      <c r="D566" s="508"/>
      <c r="E566" s="508"/>
      <c r="F566" s="461" t="s">
        <v>191</v>
      </c>
      <c r="G566" s="461"/>
      <c r="H566" s="514">
        <v>0</v>
      </c>
      <c r="I566" s="514"/>
      <c r="J566" s="515">
        <v>0</v>
      </c>
      <c r="K566" s="515"/>
      <c r="L566" s="69" t="s">
        <v>35</v>
      </c>
    </row>
    <row r="567" spans="1:13" ht="16.5" customHeight="1" x14ac:dyDescent="0.2">
      <c r="A567" s="50"/>
      <c r="B567" s="508" t="s">
        <v>131</v>
      </c>
      <c r="C567" s="508"/>
      <c r="D567" s="508"/>
      <c r="E567" s="508"/>
      <c r="F567" s="461" t="s">
        <v>191</v>
      </c>
      <c r="G567" s="461"/>
      <c r="H567" s="509" t="s">
        <v>194</v>
      </c>
      <c r="I567" s="509"/>
      <c r="J567" s="462" t="s">
        <v>194</v>
      </c>
      <c r="K567" s="462"/>
      <c r="L567" s="69" t="s">
        <v>139</v>
      </c>
    </row>
    <row r="568" spans="1:13" s="47" customFormat="1" ht="15.75" customHeight="1" x14ac:dyDescent="0.2">
      <c r="A568" s="50"/>
      <c r="B568" s="508" t="s">
        <v>134</v>
      </c>
      <c r="C568" s="508"/>
      <c r="D568" s="508"/>
      <c r="E568" s="508"/>
      <c r="F568" s="461" t="s">
        <v>191</v>
      </c>
      <c r="G568" s="461"/>
      <c r="H568" s="514">
        <v>0</v>
      </c>
      <c r="I568" s="514"/>
      <c r="J568" s="515">
        <v>0</v>
      </c>
      <c r="K568" s="515"/>
      <c r="L568" s="69" t="s">
        <v>35</v>
      </c>
    </row>
    <row r="569" spans="1:13" s="47" customFormat="1" ht="18.75" customHeight="1" x14ac:dyDescent="0.2">
      <c r="A569" s="50"/>
      <c r="B569" s="508" t="s">
        <v>135</v>
      </c>
      <c r="C569" s="508"/>
      <c r="D569" s="508"/>
      <c r="E569" s="508"/>
      <c r="F569" s="461" t="s">
        <v>191</v>
      </c>
      <c r="G569" s="461"/>
      <c r="H569" s="514">
        <v>0</v>
      </c>
      <c r="I569" s="514"/>
      <c r="J569" s="515">
        <v>0</v>
      </c>
      <c r="K569" s="515"/>
      <c r="L569" s="69" t="s">
        <v>35</v>
      </c>
    </row>
    <row r="570" spans="1:13" s="47" customFormat="1" ht="16.5" customHeight="1" x14ac:dyDescent="0.2">
      <c r="A570" s="50"/>
      <c r="B570" s="492" t="s">
        <v>206</v>
      </c>
      <c r="C570" s="492"/>
      <c r="D570" s="492"/>
      <c r="E570" s="492"/>
      <c r="F570" s="490" t="s">
        <v>109</v>
      </c>
      <c r="G570" s="490"/>
      <c r="H570" s="494">
        <v>12</v>
      </c>
      <c r="I570" s="494"/>
      <c r="J570" s="495">
        <v>12</v>
      </c>
      <c r="K570" s="495"/>
      <c r="L570" s="17">
        <f>J570/H570*100</f>
        <v>100</v>
      </c>
    </row>
    <row r="571" spans="1:13" s="47" customFormat="1" ht="16.5" customHeight="1" x14ac:dyDescent="0.2">
      <c r="A571" s="50"/>
      <c r="B571" s="492" t="s">
        <v>207</v>
      </c>
      <c r="C571" s="492"/>
      <c r="D571" s="492"/>
      <c r="E571" s="492"/>
      <c r="F571" s="490" t="s">
        <v>31</v>
      </c>
      <c r="G571" s="490"/>
      <c r="H571" s="495" t="s">
        <v>218</v>
      </c>
      <c r="I571" s="495"/>
      <c r="J571" s="495" t="s">
        <v>218</v>
      </c>
      <c r="K571" s="495"/>
      <c r="L571" s="17">
        <f>J571/H571*100</f>
        <v>100</v>
      </c>
    </row>
    <row r="572" spans="1:13" ht="21" customHeight="1" x14ac:dyDescent="0.2">
      <c r="A572" s="50"/>
      <c r="B572" s="487" t="s">
        <v>630</v>
      </c>
      <c r="C572" s="488"/>
      <c r="D572" s="488"/>
      <c r="E572" s="489"/>
      <c r="F572" s="490" t="s">
        <v>109</v>
      </c>
      <c r="G572" s="490"/>
      <c r="H572" s="519">
        <v>37</v>
      </c>
      <c r="I572" s="495"/>
      <c r="J572" s="519">
        <v>67</v>
      </c>
      <c r="K572" s="495"/>
      <c r="L572" s="275">
        <f>J572/H572*100</f>
        <v>181.08108108108107</v>
      </c>
    </row>
    <row r="573" spans="1:13" s="47" customFormat="1" ht="27" customHeight="1" x14ac:dyDescent="0.2">
      <c r="A573" s="50"/>
      <c r="B573" s="487" t="s">
        <v>631</v>
      </c>
      <c r="C573" s="488"/>
      <c r="D573" s="488"/>
      <c r="E573" s="489"/>
      <c r="F573" s="490" t="s">
        <v>31</v>
      </c>
      <c r="G573" s="490"/>
      <c r="H573" s="491">
        <v>1049</v>
      </c>
      <c r="I573" s="491"/>
      <c r="J573" s="491">
        <v>2036</v>
      </c>
      <c r="K573" s="491"/>
      <c r="L573" s="275">
        <f>J573/H573*100</f>
        <v>194.08960915157292</v>
      </c>
    </row>
    <row r="574" spans="1:13" s="47" customFormat="1" ht="33" customHeight="1" x14ac:dyDescent="0.2">
      <c r="A574" s="50" t="s">
        <v>43</v>
      </c>
      <c r="B574" s="492" t="s">
        <v>466</v>
      </c>
      <c r="C574" s="492"/>
      <c r="D574" s="492"/>
      <c r="E574" s="492"/>
      <c r="F574" s="493" t="s">
        <v>191</v>
      </c>
      <c r="G574" s="493"/>
      <c r="H574" s="494" t="s">
        <v>194</v>
      </c>
      <c r="I574" s="494"/>
      <c r="J574" s="495" t="s">
        <v>194</v>
      </c>
      <c r="K574" s="495"/>
      <c r="L574" s="17" t="s">
        <v>139</v>
      </c>
    </row>
    <row r="575" spans="1:13" s="47" customFormat="1" ht="17.25" customHeight="1" x14ac:dyDescent="0.2">
      <c r="A575" s="50"/>
      <c r="B575" s="508" t="s">
        <v>130</v>
      </c>
      <c r="C575" s="508"/>
      <c r="D575" s="508"/>
      <c r="E575" s="508"/>
      <c r="F575" s="461" t="s">
        <v>191</v>
      </c>
      <c r="G575" s="461"/>
      <c r="H575" s="509" t="s">
        <v>194</v>
      </c>
      <c r="I575" s="509"/>
      <c r="J575" s="462" t="s">
        <v>194</v>
      </c>
      <c r="K575" s="462"/>
      <c r="L575" s="69" t="s">
        <v>139</v>
      </c>
    </row>
    <row r="576" spans="1:13" s="47" customFormat="1" ht="18.75" customHeight="1" x14ac:dyDescent="0.2">
      <c r="A576" s="50"/>
      <c r="B576" s="508" t="s">
        <v>131</v>
      </c>
      <c r="C576" s="508"/>
      <c r="D576" s="508"/>
      <c r="E576" s="508"/>
      <c r="F576" s="461" t="s">
        <v>191</v>
      </c>
      <c r="G576" s="461"/>
      <c r="H576" s="514">
        <v>0</v>
      </c>
      <c r="I576" s="514"/>
      <c r="J576" s="515">
        <v>0</v>
      </c>
      <c r="K576" s="515"/>
      <c r="L576" s="69" t="s">
        <v>35</v>
      </c>
    </row>
    <row r="577" spans="1:19" ht="16.5" customHeight="1" x14ac:dyDescent="0.2">
      <c r="A577" s="50"/>
      <c r="B577" s="508" t="s">
        <v>134</v>
      </c>
      <c r="C577" s="508"/>
      <c r="D577" s="508"/>
      <c r="E577" s="508"/>
      <c r="F577" s="461" t="s">
        <v>191</v>
      </c>
      <c r="G577" s="461"/>
      <c r="H577" s="514">
        <v>0</v>
      </c>
      <c r="I577" s="514"/>
      <c r="J577" s="515">
        <v>0</v>
      </c>
      <c r="K577" s="515"/>
      <c r="L577" s="69" t="s">
        <v>35</v>
      </c>
    </row>
    <row r="578" spans="1:19" s="47" customFormat="1" ht="18.75" customHeight="1" x14ac:dyDescent="0.2">
      <c r="A578" s="50"/>
      <c r="B578" s="508" t="s">
        <v>135</v>
      </c>
      <c r="C578" s="508"/>
      <c r="D578" s="508"/>
      <c r="E578" s="508"/>
      <c r="F578" s="461" t="s">
        <v>191</v>
      </c>
      <c r="G578" s="461"/>
      <c r="H578" s="514">
        <v>0</v>
      </c>
      <c r="I578" s="514"/>
      <c r="J578" s="515">
        <v>0</v>
      </c>
      <c r="K578" s="515"/>
      <c r="L578" s="69" t="s">
        <v>35</v>
      </c>
    </row>
    <row r="579" spans="1:19" s="47" customFormat="1" ht="16.5" customHeight="1" x14ac:dyDescent="0.2">
      <c r="A579" s="50"/>
      <c r="B579" s="492" t="s">
        <v>219</v>
      </c>
      <c r="C579" s="492"/>
      <c r="D579" s="492"/>
      <c r="E579" s="492"/>
      <c r="F579" s="490" t="s">
        <v>109</v>
      </c>
      <c r="G579" s="490"/>
      <c r="H579" s="744">
        <v>909</v>
      </c>
      <c r="I579" s="744"/>
      <c r="J579" s="491">
        <v>433</v>
      </c>
      <c r="K579" s="491"/>
      <c r="L579" s="275">
        <f>J579/H579*100</f>
        <v>47.634763476347636</v>
      </c>
    </row>
    <row r="580" spans="1:19" s="47" customFormat="1" ht="20.25" customHeight="1" x14ac:dyDescent="0.2">
      <c r="A580" s="50"/>
      <c r="B580" s="507" t="s">
        <v>632</v>
      </c>
      <c r="C580" s="745"/>
      <c r="D580" s="745"/>
      <c r="E580" s="745"/>
      <c r="F580" s="490" t="s">
        <v>31</v>
      </c>
      <c r="G580" s="490"/>
      <c r="H580" s="744">
        <v>21115</v>
      </c>
      <c r="I580" s="744"/>
      <c r="J580" s="491">
        <v>12574</v>
      </c>
      <c r="K580" s="491"/>
      <c r="L580" s="275">
        <f>J580/H580*100</f>
        <v>59.550082879469571</v>
      </c>
    </row>
    <row r="581" spans="1:19" s="47" customFormat="1" ht="20.25" customHeight="1" x14ac:dyDescent="0.2">
      <c r="A581" s="50"/>
      <c r="B581" s="492" t="s">
        <v>633</v>
      </c>
      <c r="C581" s="492"/>
      <c r="D581" s="492"/>
      <c r="E581" s="492"/>
      <c r="F581" s="490" t="s">
        <v>81</v>
      </c>
      <c r="G581" s="490"/>
      <c r="H581" s="506">
        <v>4602.38</v>
      </c>
      <c r="I581" s="506"/>
      <c r="J581" s="501">
        <v>2451.56</v>
      </c>
      <c r="K581" s="501"/>
      <c r="L581" s="275">
        <f>J581/H581*100</f>
        <v>53.267222610910004</v>
      </c>
    </row>
    <row r="582" spans="1:19" ht="20.25" customHeight="1" x14ac:dyDescent="0.2">
      <c r="A582" s="50"/>
      <c r="B582" s="487" t="s">
        <v>634</v>
      </c>
      <c r="C582" s="488"/>
      <c r="D582" s="488"/>
      <c r="E582" s="489"/>
      <c r="F582" s="502" t="s">
        <v>109</v>
      </c>
      <c r="G582" s="503"/>
      <c r="H582" s="504">
        <v>81</v>
      </c>
      <c r="I582" s="505"/>
      <c r="J582" s="504">
        <v>35</v>
      </c>
      <c r="K582" s="505"/>
      <c r="L582" s="275">
        <f>J582/H582*100</f>
        <v>43.209876543209873</v>
      </c>
    </row>
    <row r="583" spans="1:19" s="47" customFormat="1" ht="21" customHeight="1" x14ac:dyDescent="0.2">
      <c r="A583" s="50"/>
      <c r="B583" s="487" t="s">
        <v>635</v>
      </c>
      <c r="C583" s="488"/>
      <c r="D583" s="488"/>
      <c r="E583" s="489"/>
      <c r="F583" s="502" t="s">
        <v>31</v>
      </c>
      <c r="G583" s="503"/>
      <c r="H583" s="504">
        <v>10609</v>
      </c>
      <c r="I583" s="505"/>
      <c r="J583" s="504">
        <v>3175</v>
      </c>
      <c r="K583" s="505"/>
      <c r="L583" s="275">
        <f>J583/H583*100</f>
        <v>29.9274201149967</v>
      </c>
    </row>
    <row r="584" spans="1:19" s="47" customFormat="1" ht="20.100000000000001" customHeight="1" x14ac:dyDescent="0.2">
      <c r="A584" s="50" t="s">
        <v>45</v>
      </c>
      <c r="B584" s="492" t="s">
        <v>220</v>
      </c>
      <c r="C584" s="492"/>
      <c r="D584" s="492"/>
      <c r="E584" s="492"/>
      <c r="F584" s="490" t="s">
        <v>191</v>
      </c>
      <c r="G584" s="490"/>
      <c r="H584" s="495" t="s">
        <v>216</v>
      </c>
      <c r="I584" s="495"/>
      <c r="J584" s="495" t="s">
        <v>216</v>
      </c>
      <c r="K584" s="495"/>
      <c r="L584" s="17" t="s">
        <v>506</v>
      </c>
    </row>
    <row r="585" spans="1:19" s="47" customFormat="1" ht="18" customHeight="1" x14ac:dyDescent="0.2">
      <c r="A585" s="432" t="s">
        <v>221</v>
      </c>
      <c r="B585" s="432"/>
      <c r="C585" s="432"/>
      <c r="D585" s="432"/>
      <c r="E585" s="432"/>
      <c r="F585" s="432"/>
      <c r="G585" s="432"/>
      <c r="H585" s="432"/>
      <c r="I585" s="432"/>
      <c r="J585" s="432"/>
      <c r="K585" s="432"/>
      <c r="L585" s="432"/>
    </row>
    <row r="586" spans="1:19" s="58" customFormat="1" ht="36.75" customHeight="1" x14ac:dyDescent="0.2">
      <c r="A586" s="50" t="s">
        <v>47</v>
      </c>
      <c r="B586" s="507" t="s">
        <v>461</v>
      </c>
      <c r="C586" s="507"/>
      <c r="D586" s="507"/>
      <c r="E586" s="507"/>
      <c r="F586" s="490" t="s">
        <v>191</v>
      </c>
      <c r="G586" s="490"/>
      <c r="H586" s="495" t="s">
        <v>588</v>
      </c>
      <c r="I586" s="495"/>
      <c r="J586" s="495" t="s">
        <v>588</v>
      </c>
      <c r="K586" s="495"/>
      <c r="L586" s="258" t="s">
        <v>139</v>
      </c>
    </row>
    <row r="587" spans="1:19" ht="20.25" customHeight="1" x14ac:dyDescent="0.2">
      <c r="A587" s="55"/>
      <c r="B587" s="460" t="s">
        <v>130</v>
      </c>
      <c r="C587" s="460"/>
      <c r="D587" s="460"/>
      <c r="E587" s="460"/>
      <c r="F587" s="461" t="s">
        <v>191</v>
      </c>
      <c r="G587" s="461"/>
      <c r="H587" s="462" t="s">
        <v>589</v>
      </c>
      <c r="I587" s="462"/>
      <c r="J587" s="462" t="s">
        <v>589</v>
      </c>
      <c r="K587" s="462"/>
      <c r="L587" s="251" t="s">
        <v>139</v>
      </c>
    </row>
    <row r="588" spans="1:19" s="47" customFormat="1" ht="15.75" x14ac:dyDescent="0.2">
      <c r="A588" s="55"/>
      <c r="B588" s="460" t="s">
        <v>131</v>
      </c>
      <c r="C588" s="460"/>
      <c r="D588" s="460"/>
      <c r="E588" s="460"/>
      <c r="F588" s="461" t="s">
        <v>191</v>
      </c>
      <c r="G588" s="461"/>
      <c r="H588" s="462" t="s">
        <v>194</v>
      </c>
      <c r="I588" s="462"/>
      <c r="J588" s="462" t="s">
        <v>194</v>
      </c>
      <c r="K588" s="462"/>
      <c r="L588" s="251" t="s">
        <v>139</v>
      </c>
    </row>
    <row r="589" spans="1:19" s="47" customFormat="1" ht="20.100000000000001" customHeight="1" x14ac:dyDescent="0.2">
      <c r="A589" s="55"/>
      <c r="B589" s="460" t="s">
        <v>134</v>
      </c>
      <c r="C589" s="460"/>
      <c r="D589" s="460"/>
      <c r="E589" s="460"/>
      <c r="F589" s="461" t="s">
        <v>191</v>
      </c>
      <c r="G589" s="461"/>
      <c r="H589" s="462" t="s">
        <v>194</v>
      </c>
      <c r="I589" s="462"/>
      <c r="J589" s="462" t="s">
        <v>194</v>
      </c>
      <c r="K589" s="462"/>
      <c r="L589" s="251" t="s">
        <v>139</v>
      </c>
    </row>
    <row r="590" spans="1:19" s="47" customFormat="1" ht="17.25" customHeight="1" x14ac:dyDescent="0.2">
      <c r="A590" s="55"/>
      <c r="B590" s="460" t="s">
        <v>135</v>
      </c>
      <c r="C590" s="460"/>
      <c r="D590" s="460"/>
      <c r="E590" s="460"/>
      <c r="F590" s="461" t="s">
        <v>191</v>
      </c>
      <c r="G590" s="461"/>
      <c r="H590" s="462" t="s">
        <v>194</v>
      </c>
      <c r="I590" s="462"/>
      <c r="J590" s="462" t="s">
        <v>194</v>
      </c>
      <c r="K590" s="462"/>
      <c r="L590" s="251" t="s">
        <v>139</v>
      </c>
    </row>
    <row r="591" spans="1:19" s="47" customFormat="1" ht="34.5" customHeight="1" x14ac:dyDescent="0.25">
      <c r="A591" s="50" t="s">
        <v>49</v>
      </c>
      <c r="B591" s="404" t="s">
        <v>543</v>
      </c>
      <c r="C591" s="405"/>
      <c r="D591" s="405"/>
      <c r="E591" s="406"/>
      <c r="F591" s="468" t="s">
        <v>191</v>
      </c>
      <c r="G591" s="469"/>
      <c r="H591" s="476" t="s">
        <v>216</v>
      </c>
      <c r="I591" s="477"/>
      <c r="J591" s="476" t="s">
        <v>216</v>
      </c>
      <c r="K591" s="477"/>
      <c r="L591" s="251" t="s">
        <v>224</v>
      </c>
      <c r="M591" s="1"/>
      <c r="S591" s="63"/>
    </row>
    <row r="592" spans="1:19" s="47" customFormat="1" ht="18" customHeight="1" x14ac:dyDescent="0.2">
      <c r="A592" s="55"/>
      <c r="B592" s="456" t="s">
        <v>130</v>
      </c>
      <c r="C592" s="457"/>
      <c r="D592" s="457"/>
      <c r="E592" s="458"/>
      <c r="F592" s="468" t="s">
        <v>191</v>
      </c>
      <c r="G592" s="469"/>
      <c r="H592" s="476" t="s">
        <v>216</v>
      </c>
      <c r="I592" s="477"/>
      <c r="J592" s="476" t="s">
        <v>216</v>
      </c>
      <c r="K592" s="477"/>
      <c r="L592" s="251" t="s">
        <v>224</v>
      </c>
      <c r="M592" s="1"/>
    </row>
    <row r="593" spans="1:47" s="47" customFormat="1" ht="20.100000000000001" customHeight="1" x14ac:dyDescent="0.2">
      <c r="A593" s="55"/>
      <c r="B593" s="456" t="s">
        <v>131</v>
      </c>
      <c r="C593" s="457"/>
      <c r="D593" s="457"/>
      <c r="E593" s="458"/>
      <c r="F593" s="468" t="s">
        <v>191</v>
      </c>
      <c r="G593" s="475"/>
      <c r="H593" s="476" t="s">
        <v>223</v>
      </c>
      <c r="I593" s="477"/>
      <c r="J593" s="476" t="s">
        <v>223</v>
      </c>
      <c r="K593" s="477"/>
      <c r="L593" s="69" t="s">
        <v>224</v>
      </c>
      <c r="M593" s="1"/>
    </row>
    <row r="594" spans="1:47" s="47" customFormat="1" ht="20.100000000000001" customHeight="1" x14ac:dyDescent="0.2">
      <c r="A594" s="55"/>
      <c r="B594" s="456" t="s">
        <v>134</v>
      </c>
      <c r="C594" s="457"/>
      <c r="D594" s="457"/>
      <c r="E594" s="458"/>
      <c r="F594" s="468" t="s">
        <v>191</v>
      </c>
      <c r="G594" s="475"/>
      <c r="H594" s="476" t="s">
        <v>223</v>
      </c>
      <c r="I594" s="477"/>
      <c r="J594" s="476" t="s">
        <v>223</v>
      </c>
      <c r="K594" s="477"/>
      <c r="L594" s="69" t="s">
        <v>224</v>
      </c>
      <c r="M594" s="1"/>
    </row>
    <row r="595" spans="1:47" ht="20.100000000000001" customHeight="1" x14ac:dyDescent="0.2">
      <c r="A595" s="55"/>
      <c r="B595" s="456" t="s">
        <v>135</v>
      </c>
      <c r="C595" s="457"/>
      <c r="D595" s="457"/>
      <c r="E595" s="458"/>
      <c r="F595" s="468" t="s">
        <v>191</v>
      </c>
      <c r="G595" s="475"/>
      <c r="H595" s="476" t="s">
        <v>223</v>
      </c>
      <c r="I595" s="477"/>
      <c r="J595" s="476" t="s">
        <v>223</v>
      </c>
      <c r="K595" s="477"/>
      <c r="L595" s="69" t="s">
        <v>224</v>
      </c>
    </row>
    <row r="596" spans="1:47" s="47" customFormat="1" ht="20.100000000000001" customHeight="1" x14ac:dyDescent="0.2">
      <c r="A596" s="52"/>
      <c r="B596" s="478" t="s">
        <v>222</v>
      </c>
      <c r="C596" s="479"/>
      <c r="D596" s="479"/>
      <c r="E596" s="480"/>
      <c r="F596" s="472" t="s">
        <v>31</v>
      </c>
      <c r="G596" s="481"/>
      <c r="H596" s="482">
        <v>1036</v>
      </c>
      <c r="I596" s="483"/>
      <c r="J596" s="482">
        <v>1054</v>
      </c>
      <c r="K596" s="483"/>
      <c r="L596" s="17">
        <f>J596/H596*100</f>
        <v>101.73745173745175</v>
      </c>
      <c r="M596" s="1"/>
    </row>
    <row r="597" spans="1:47" s="47" customFormat="1" ht="20.100000000000001" customHeight="1" x14ac:dyDescent="0.2">
      <c r="A597" s="432" t="s">
        <v>509</v>
      </c>
      <c r="B597" s="432"/>
      <c r="C597" s="432"/>
      <c r="D597" s="432"/>
      <c r="E597" s="432"/>
      <c r="F597" s="432"/>
      <c r="G597" s="432"/>
      <c r="H597" s="432"/>
      <c r="I597" s="432"/>
      <c r="J597" s="432"/>
      <c r="K597" s="432"/>
      <c r="L597" s="432"/>
      <c r="M597" s="432"/>
    </row>
    <row r="598" spans="1:47" s="47" customFormat="1" ht="21" customHeight="1" x14ac:dyDescent="0.2">
      <c r="A598" s="50" t="s">
        <v>51</v>
      </c>
      <c r="B598" s="478" t="s">
        <v>636</v>
      </c>
      <c r="C598" s="479"/>
      <c r="D598" s="479"/>
      <c r="E598" s="480"/>
      <c r="F598" s="472" t="s">
        <v>189</v>
      </c>
      <c r="G598" s="473"/>
      <c r="H598" s="482" t="s">
        <v>223</v>
      </c>
      <c r="I598" s="483"/>
      <c r="J598" s="498" t="s">
        <v>194</v>
      </c>
      <c r="K598" s="499"/>
      <c r="L598" s="17" t="s">
        <v>35</v>
      </c>
      <c r="M598" s="1"/>
    </row>
    <row r="599" spans="1:47" s="47" customFormat="1" ht="36" customHeight="1" x14ac:dyDescent="0.2">
      <c r="A599" s="59" t="s">
        <v>225</v>
      </c>
      <c r="B599" s="470" t="s">
        <v>637</v>
      </c>
      <c r="C599" s="470"/>
      <c r="D599" s="470"/>
      <c r="E599" s="470"/>
      <c r="F599" s="432" t="s">
        <v>76</v>
      </c>
      <c r="G599" s="432"/>
      <c r="H599" s="471">
        <v>54.22</v>
      </c>
      <c r="I599" s="471"/>
      <c r="J599" s="471">
        <v>17.59</v>
      </c>
      <c r="K599" s="471"/>
      <c r="L599" s="323">
        <f>J599-H599</f>
        <v>-36.629999999999995</v>
      </c>
      <c r="M599" s="1"/>
    </row>
    <row r="600" spans="1:47" ht="78" customHeight="1" x14ac:dyDescent="0.2">
      <c r="A600" s="500" t="s">
        <v>675</v>
      </c>
      <c r="B600" s="500"/>
      <c r="C600" s="500"/>
      <c r="D600" s="500"/>
      <c r="E600" s="500"/>
      <c r="F600" s="500"/>
      <c r="G600" s="500"/>
      <c r="H600" s="500"/>
      <c r="I600" s="500"/>
      <c r="J600" s="500"/>
      <c r="K600" s="500"/>
      <c r="L600" s="500"/>
    </row>
    <row r="601" spans="1:47" s="60" customFormat="1" ht="32.25" customHeight="1" x14ac:dyDescent="0.2">
      <c r="A601" s="486" t="s">
        <v>226</v>
      </c>
      <c r="B601" s="486"/>
      <c r="C601" s="486"/>
      <c r="D601" s="486"/>
      <c r="E601" s="486"/>
      <c r="F601" s="486"/>
      <c r="G601" s="486"/>
      <c r="H601" s="486"/>
      <c r="I601" s="486"/>
      <c r="J601" s="486"/>
      <c r="K601" s="486"/>
      <c r="L601" s="486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</row>
    <row r="602" spans="1:47" ht="47.25" customHeight="1" x14ac:dyDescent="0.2">
      <c r="A602" s="232" t="s">
        <v>14</v>
      </c>
      <c r="B602" s="432" t="s">
        <v>28</v>
      </c>
      <c r="C602" s="432"/>
      <c r="D602" s="432"/>
      <c r="E602" s="432"/>
      <c r="F602" s="513" t="s">
        <v>16</v>
      </c>
      <c r="G602" s="513"/>
      <c r="H602" s="435" t="s">
        <v>578</v>
      </c>
      <c r="I602" s="435"/>
      <c r="J602" s="435" t="s">
        <v>576</v>
      </c>
      <c r="K602" s="435"/>
      <c r="L602" s="236" t="s">
        <v>71</v>
      </c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</row>
    <row r="603" spans="1:47" ht="18.95" customHeight="1" x14ac:dyDescent="0.2">
      <c r="A603" s="53" t="s">
        <v>170</v>
      </c>
      <c r="B603" s="451" t="s">
        <v>227</v>
      </c>
      <c r="C603" s="452"/>
      <c r="D603" s="452"/>
      <c r="E603" s="453"/>
      <c r="F603" s="414" t="s">
        <v>109</v>
      </c>
      <c r="G603" s="415"/>
      <c r="H603" s="454">
        <v>58</v>
      </c>
      <c r="I603" s="455"/>
      <c r="J603" s="454">
        <f>J604+J605+J606+J607</f>
        <v>60</v>
      </c>
      <c r="K603" s="455"/>
      <c r="L603" s="23">
        <f>J603/H603*100</f>
        <v>103.44827586206897</v>
      </c>
    </row>
    <row r="604" spans="1:47" ht="17.25" customHeight="1" x14ac:dyDescent="0.2">
      <c r="A604" s="53"/>
      <c r="B604" s="456" t="s">
        <v>130</v>
      </c>
      <c r="C604" s="457"/>
      <c r="D604" s="457"/>
      <c r="E604" s="458"/>
      <c r="F604" s="407" t="s">
        <v>109</v>
      </c>
      <c r="G604" s="408"/>
      <c r="H604" s="429">
        <f>H609+H614+H619+H624+H629+H636+H641</f>
        <v>42</v>
      </c>
      <c r="I604" s="430"/>
      <c r="J604" s="429">
        <f>J609+J614+J619+J624+J629+J636+J641</f>
        <v>44</v>
      </c>
      <c r="K604" s="430"/>
      <c r="L604" s="184">
        <f t="shared" ref="L604:L613" si="21">J604/H604*100</f>
        <v>104.76190476190477</v>
      </c>
    </row>
    <row r="605" spans="1:47" ht="16.5" customHeight="1" x14ac:dyDescent="0.2">
      <c r="A605" s="53"/>
      <c r="B605" s="456" t="s">
        <v>131</v>
      </c>
      <c r="C605" s="457"/>
      <c r="D605" s="457"/>
      <c r="E605" s="458"/>
      <c r="F605" s="407" t="s">
        <v>109</v>
      </c>
      <c r="G605" s="408"/>
      <c r="H605" s="429">
        <f>H610+H615+H620+H625+H630+H637+H642</f>
        <v>1</v>
      </c>
      <c r="I605" s="430"/>
      <c r="J605" s="429">
        <f>J610+J615+J620+J625+J630+J637+J642</f>
        <v>1</v>
      </c>
      <c r="K605" s="430"/>
      <c r="L605" s="184">
        <f t="shared" si="21"/>
        <v>100</v>
      </c>
    </row>
    <row r="606" spans="1:47" ht="15.75" customHeight="1" x14ac:dyDescent="0.2">
      <c r="A606" s="53"/>
      <c r="B606" s="456" t="s">
        <v>134</v>
      </c>
      <c r="C606" s="457"/>
      <c r="D606" s="457"/>
      <c r="E606" s="458"/>
      <c r="F606" s="407" t="s">
        <v>109</v>
      </c>
      <c r="G606" s="408"/>
      <c r="H606" s="429">
        <f>H611+H616+H616+H621+H626+H631+H638+H643</f>
        <v>11</v>
      </c>
      <c r="I606" s="430"/>
      <c r="J606" s="429">
        <f>J611+J616+J621+J626+J631+J638+J643</f>
        <v>11</v>
      </c>
      <c r="K606" s="430"/>
      <c r="L606" s="184">
        <f t="shared" si="21"/>
        <v>100</v>
      </c>
    </row>
    <row r="607" spans="1:47" ht="16.5" customHeight="1" x14ac:dyDescent="0.2">
      <c r="A607" s="53"/>
      <c r="B607" s="456" t="s">
        <v>135</v>
      </c>
      <c r="C607" s="457"/>
      <c r="D607" s="457"/>
      <c r="E607" s="458"/>
      <c r="F607" s="407" t="s">
        <v>109</v>
      </c>
      <c r="G607" s="408"/>
      <c r="H607" s="429">
        <f>H612+H617+H622+H627+H632+H639+H644</f>
        <v>4</v>
      </c>
      <c r="I607" s="430"/>
      <c r="J607" s="429">
        <f>J612+J617+J622+J627+J632+J639+J644</f>
        <v>4</v>
      </c>
      <c r="K607" s="430"/>
      <c r="L607" s="184">
        <f t="shared" si="21"/>
        <v>100</v>
      </c>
    </row>
    <row r="608" spans="1:47" ht="18.95" customHeight="1" x14ac:dyDescent="0.2">
      <c r="A608" s="48" t="s">
        <v>20</v>
      </c>
      <c r="B608" s="463" t="s">
        <v>228</v>
      </c>
      <c r="C608" s="464"/>
      <c r="D608" s="464"/>
      <c r="E608" s="465"/>
      <c r="F608" s="472" t="s">
        <v>109</v>
      </c>
      <c r="G608" s="473"/>
      <c r="H608" s="474">
        <f>H609+H610+H611+H612</f>
        <v>20</v>
      </c>
      <c r="I608" s="474"/>
      <c r="J608" s="474">
        <f>J609+J610+J611+J612</f>
        <v>21</v>
      </c>
      <c r="K608" s="474"/>
      <c r="L608" s="230">
        <f t="shared" si="21"/>
        <v>105</v>
      </c>
    </row>
    <row r="609" spans="1:14" ht="18.95" customHeight="1" x14ac:dyDescent="0.2">
      <c r="A609" s="49"/>
      <c r="B609" s="510" t="s">
        <v>203</v>
      </c>
      <c r="C609" s="511"/>
      <c r="D609" s="511"/>
      <c r="E609" s="512"/>
      <c r="F609" s="407" t="s">
        <v>109</v>
      </c>
      <c r="G609" s="408"/>
      <c r="H609" s="429">
        <v>13</v>
      </c>
      <c r="I609" s="430"/>
      <c r="J609" s="484">
        <v>14</v>
      </c>
      <c r="K609" s="485"/>
      <c r="L609" s="389">
        <f t="shared" si="21"/>
        <v>107.69230769230769</v>
      </c>
      <c r="N609" s="15"/>
    </row>
    <row r="610" spans="1:14" ht="16.5" customHeight="1" x14ac:dyDescent="0.2">
      <c r="A610" s="49"/>
      <c r="B610" s="456" t="s">
        <v>131</v>
      </c>
      <c r="C610" s="457"/>
      <c r="D610" s="457"/>
      <c r="E610" s="458"/>
      <c r="F610" s="407" t="s">
        <v>109</v>
      </c>
      <c r="G610" s="408"/>
      <c r="H610" s="429">
        <v>1</v>
      </c>
      <c r="I610" s="430"/>
      <c r="J610" s="429">
        <v>1</v>
      </c>
      <c r="K610" s="430"/>
      <c r="L610" s="69">
        <f t="shared" si="21"/>
        <v>100</v>
      </c>
      <c r="N610" s="103"/>
    </row>
    <row r="611" spans="1:14" ht="16.5" customHeight="1" x14ac:dyDescent="0.2">
      <c r="A611" s="49"/>
      <c r="B611" s="456" t="s">
        <v>134</v>
      </c>
      <c r="C611" s="457"/>
      <c r="D611" s="457"/>
      <c r="E611" s="458"/>
      <c r="F611" s="407" t="s">
        <v>109</v>
      </c>
      <c r="G611" s="408"/>
      <c r="H611" s="429">
        <v>4</v>
      </c>
      <c r="I611" s="430"/>
      <c r="J611" s="429">
        <v>4</v>
      </c>
      <c r="K611" s="430"/>
      <c r="L611" s="69">
        <f t="shared" si="21"/>
        <v>100</v>
      </c>
      <c r="N611" s="103"/>
    </row>
    <row r="612" spans="1:14" ht="17.25" customHeight="1" x14ac:dyDescent="0.2">
      <c r="A612" s="49"/>
      <c r="B612" s="456" t="s">
        <v>135</v>
      </c>
      <c r="C612" s="457"/>
      <c r="D612" s="457"/>
      <c r="E612" s="458"/>
      <c r="F612" s="407" t="s">
        <v>109</v>
      </c>
      <c r="G612" s="408"/>
      <c r="H612" s="429">
        <v>2</v>
      </c>
      <c r="I612" s="430"/>
      <c r="J612" s="429">
        <v>2</v>
      </c>
      <c r="K612" s="430"/>
      <c r="L612" s="69">
        <f t="shared" si="21"/>
        <v>100</v>
      </c>
      <c r="N612" s="103"/>
    </row>
    <row r="613" spans="1:14" ht="18.95" customHeight="1" x14ac:dyDescent="0.2">
      <c r="A613" s="48" t="s">
        <v>22</v>
      </c>
      <c r="B613" s="463" t="s">
        <v>229</v>
      </c>
      <c r="C613" s="464"/>
      <c r="D613" s="464"/>
      <c r="E613" s="465"/>
      <c r="F613" s="472" t="s">
        <v>109</v>
      </c>
      <c r="G613" s="473"/>
      <c r="H613" s="474">
        <f>H614+H615+H616+H617</f>
        <v>2</v>
      </c>
      <c r="I613" s="474"/>
      <c r="J613" s="474">
        <f>J614+J615+J616+J617</f>
        <v>2</v>
      </c>
      <c r="K613" s="474"/>
      <c r="L613" s="230">
        <f t="shared" si="21"/>
        <v>100</v>
      </c>
    </row>
    <row r="614" spans="1:14" ht="18.95" customHeight="1" x14ac:dyDescent="0.2">
      <c r="A614" s="49"/>
      <c r="B614" s="456" t="s">
        <v>130</v>
      </c>
      <c r="C614" s="457"/>
      <c r="D614" s="457"/>
      <c r="E614" s="458"/>
      <c r="F614" s="407" t="s">
        <v>109</v>
      </c>
      <c r="G614" s="408"/>
      <c r="H614" s="429">
        <v>2</v>
      </c>
      <c r="I614" s="430"/>
      <c r="J614" s="429">
        <v>2</v>
      </c>
      <c r="K614" s="430"/>
      <c r="L614" s="69">
        <f>J614/H614*100</f>
        <v>100</v>
      </c>
    </row>
    <row r="615" spans="1:14" ht="18.95" customHeight="1" x14ac:dyDescent="0.2">
      <c r="A615" s="49"/>
      <c r="B615" s="456" t="s">
        <v>131</v>
      </c>
      <c r="C615" s="457"/>
      <c r="D615" s="457"/>
      <c r="E615" s="458"/>
      <c r="F615" s="407" t="s">
        <v>109</v>
      </c>
      <c r="G615" s="408"/>
      <c r="H615" s="429">
        <v>0</v>
      </c>
      <c r="I615" s="430"/>
      <c r="J615" s="429">
        <v>0</v>
      </c>
      <c r="K615" s="430"/>
      <c r="L615" s="69" t="s">
        <v>35</v>
      </c>
    </row>
    <row r="616" spans="1:14" ht="18.95" customHeight="1" x14ac:dyDescent="0.2">
      <c r="A616" s="49"/>
      <c r="B616" s="456" t="s">
        <v>134</v>
      </c>
      <c r="C616" s="457"/>
      <c r="D616" s="457"/>
      <c r="E616" s="458"/>
      <c r="F616" s="407" t="s">
        <v>109</v>
      </c>
      <c r="G616" s="408"/>
      <c r="H616" s="429">
        <v>0</v>
      </c>
      <c r="I616" s="430"/>
      <c r="J616" s="429">
        <v>0</v>
      </c>
      <c r="K616" s="430"/>
      <c r="L616" s="69" t="s">
        <v>35</v>
      </c>
    </row>
    <row r="617" spans="1:14" ht="18.95" customHeight="1" x14ac:dyDescent="0.2">
      <c r="A617" s="49"/>
      <c r="B617" s="456" t="s">
        <v>135</v>
      </c>
      <c r="C617" s="457"/>
      <c r="D617" s="457"/>
      <c r="E617" s="458"/>
      <c r="F617" s="407" t="s">
        <v>109</v>
      </c>
      <c r="G617" s="408"/>
      <c r="H617" s="429">
        <v>0</v>
      </c>
      <c r="I617" s="430"/>
      <c r="J617" s="429">
        <v>0</v>
      </c>
      <c r="K617" s="430"/>
      <c r="L617" s="69" t="s">
        <v>35</v>
      </c>
    </row>
    <row r="618" spans="1:14" ht="18.95" customHeight="1" x14ac:dyDescent="0.2">
      <c r="A618" s="48" t="s">
        <v>24</v>
      </c>
      <c r="B618" s="463" t="s">
        <v>230</v>
      </c>
      <c r="C618" s="464"/>
      <c r="D618" s="464"/>
      <c r="E618" s="465"/>
      <c r="F618" s="472" t="s">
        <v>109</v>
      </c>
      <c r="G618" s="473"/>
      <c r="H618" s="474">
        <f>H619+H620+H621+H622</f>
        <v>1</v>
      </c>
      <c r="I618" s="474"/>
      <c r="J618" s="474">
        <f>J619+J620+J621+J622</f>
        <v>1</v>
      </c>
      <c r="K618" s="474"/>
      <c r="L618" s="230">
        <f>J618/H618*100</f>
        <v>100</v>
      </c>
    </row>
    <row r="619" spans="1:14" ht="17.25" customHeight="1" x14ac:dyDescent="0.2">
      <c r="A619" s="49"/>
      <c r="B619" s="456" t="s">
        <v>130</v>
      </c>
      <c r="C619" s="457"/>
      <c r="D619" s="457"/>
      <c r="E619" s="458"/>
      <c r="F619" s="407" t="s">
        <v>109</v>
      </c>
      <c r="G619" s="408"/>
      <c r="H619" s="429">
        <v>1</v>
      </c>
      <c r="I619" s="430"/>
      <c r="J619" s="429">
        <v>1</v>
      </c>
      <c r="K619" s="430"/>
      <c r="L619" s="69">
        <f>J619/H619*100</f>
        <v>100</v>
      </c>
      <c r="N619" s="104"/>
    </row>
    <row r="620" spans="1:14" ht="16.5" customHeight="1" x14ac:dyDescent="0.2">
      <c r="A620" s="49"/>
      <c r="B620" s="456" t="s">
        <v>131</v>
      </c>
      <c r="C620" s="457"/>
      <c r="D620" s="457"/>
      <c r="E620" s="458"/>
      <c r="F620" s="407" t="s">
        <v>109</v>
      </c>
      <c r="G620" s="408"/>
      <c r="H620" s="429">
        <v>0</v>
      </c>
      <c r="I620" s="430"/>
      <c r="J620" s="429">
        <v>0</v>
      </c>
      <c r="K620" s="430"/>
      <c r="L620" s="69" t="s">
        <v>35</v>
      </c>
    </row>
    <row r="621" spans="1:14" ht="15.75" customHeight="1" x14ac:dyDescent="0.2">
      <c r="A621" s="49"/>
      <c r="B621" s="456" t="s">
        <v>134</v>
      </c>
      <c r="C621" s="457"/>
      <c r="D621" s="457"/>
      <c r="E621" s="458"/>
      <c r="F621" s="407" t="s">
        <v>109</v>
      </c>
      <c r="G621" s="408"/>
      <c r="H621" s="429">
        <v>0</v>
      </c>
      <c r="I621" s="430"/>
      <c r="J621" s="429">
        <v>0</v>
      </c>
      <c r="K621" s="430"/>
      <c r="L621" s="69" t="s">
        <v>35</v>
      </c>
    </row>
    <row r="622" spans="1:14" ht="18" customHeight="1" x14ac:dyDescent="0.2">
      <c r="A622" s="49"/>
      <c r="B622" s="456" t="s">
        <v>135</v>
      </c>
      <c r="C622" s="457"/>
      <c r="D622" s="457"/>
      <c r="E622" s="458"/>
      <c r="F622" s="407" t="s">
        <v>109</v>
      </c>
      <c r="G622" s="408"/>
      <c r="H622" s="429">
        <v>0</v>
      </c>
      <c r="I622" s="430"/>
      <c r="J622" s="429">
        <v>0</v>
      </c>
      <c r="K622" s="430"/>
      <c r="L622" s="69" t="s">
        <v>35</v>
      </c>
    </row>
    <row r="623" spans="1:14" ht="18.95" customHeight="1" x14ac:dyDescent="0.2">
      <c r="A623" s="48" t="s">
        <v>26</v>
      </c>
      <c r="B623" s="463" t="s">
        <v>231</v>
      </c>
      <c r="C623" s="464"/>
      <c r="D623" s="464"/>
      <c r="E623" s="465"/>
      <c r="F623" s="472" t="s">
        <v>109</v>
      </c>
      <c r="G623" s="473"/>
      <c r="H623" s="474">
        <f>H624+H625+H626+H627</f>
        <v>0</v>
      </c>
      <c r="I623" s="474"/>
      <c r="J623" s="474">
        <f>J624+J625+J626+J627</f>
        <v>0</v>
      </c>
      <c r="K623" s="474"/>
      <c r="L623" s="230" t="s">
        <v>35</v>
      </c>
    </row>
    <row r="624" spans="1:14" ht="17.25" customHeight="1" x14ac:dyDescent="0.2">
      <c r="A624" s="49"/>
      <c r="B624" s="456" t="s">
        <v>130</v>
      </c>
      <c r="C624" s="457"/>
      <c r="D624" s="457"/>
      <c r="E624" s="458"/>
      <c r="F624" s="407" t="s">
        <v>109</v>
      </c>
      <c r="G624" s="408"/>
      <c r="H624" s="429">
        <v>0</v>
      </c>
      <c r="I624" s="430"/>
      <c r="J624" s="429">
        <v>0</v>
      </c>
      <c r="K624" s="430"/>
      <c r="L624" s="69" t="s">
        <v>35</v>
      </c>
    </row>
    <row r="625" spans="1:12" ht="17.25" customHeight="1" x14ac:dyDescent="0.2">
      <c r="A625" s="49"/>
      <c r="B625" s="456" t="s">
        <v>131</v>
      </c>
      <c r="C625" s="457"/>
      <c r="D625" s="457"/>
      <c r="E625" s="458"/>
      <c r="F625" s="407" t="s">
        <v>109</v>
      </c>
      <c r="G625" s="408"/>
      <c r="H625" s="429">
        <v>0</v>
      </c>
      <c r="I625" s="430"/>
      <c r="J625" s="429">
        <v>0</v>
      </c>
      <c r="K625" s="430"/>
      <c r="L625" s="69" t="s">
        <v>35</v>
      </c>
    </row>
    <row r="626" spans="1:12" s="61" customFormat="1" ht="16.5" customHeight="1" x14ac:dyDescent="0.2">
      <c r="A626" s="49"/>
      <c r="B626" s="456" t="s">
        <v>134</v>
      </c>
      <c r="C626" s="457"/>
      <c r="D626" s="457"/>
      <c r="E626" s="458"/>
      <c r="F626" s="407" t="s">
        <v>109</v>
      </c>
      <c r="G626" s="408"/>
      <c r="H626" s="429">
        <v>0</v>
      </c>
      <c r="I626" s="430"/>
      <c r="J626" s="429">
        <v>0</v>
      </c>
      <c r="K626" s="430"/>
      <c r="L626" s="69" t="s">
        <v>35</v>
      </c>
    </row>
    <row r="627" spans="1:12" s="61" customFormat="1" ht="18.95" customHeight="1" x14ac:dyDescent="0.2">
      <c r="A627" s="51"/>
      <c r="B627" s="456" t="s">
        <v>135</v>
      </c>
      <c r="C627" s="457"/>
      <c r="D627" s="457"/>
      <c r="E627" s="458"/>
      <c r="F627" s="407" t="s">
        <v>109</v>
      </c>
      <c r="G627" s="408"/>
      <c r="H627" s="429">
        <v>0</v>
      </c>
      <c r="I627" s="430"/>
      <c r="J627" s="429">
        <v>0</v>
      </c>
      <c r="K627" s="430"/>
      <c r="L627" s="69" t="s">
        <v>35</v>
      </c>
    </row>
    <row r="628" spans="1:12" s="61" customFormat="1" ht="18.95" customHeight="1" x14ac:dyDescent="0.2">
      <c r="A628" s="48" t="s">
        <v>39</v>
      </c>
      <c r="B628" s="463" t="s">
        <v>232</v>
      </c>
      <c r="C628" s="464"/>
      <c r="D628" s="464"/>
      <c r="E628" s="465"/>
      <c r="F628" s="472" t="s">
        <v>109</v>
      </c>
      <c r="G628" s="473"/>
      <c r="H628" s="474">
        <f>H629+H630+H631+H632</f>
        <v>12</v>
      </c>
      <c r="I628" s="474"/>
      <c r="J628" s="474">
        <f>J629+J630+J631+J632</f>
        <v>13</v>
      </c>
      <c r="K628" s="474"/>
      <c r="L628" s="230">
        <f>J628/H628*100</f>
        <v>108.33333333333333</v>
      </c>
    </row>
    <row r="629" spans="1:12" s="61" customFormat="1" ht="18.95" customHeight="1" x14ac:dyDescent="0.2">
      <c r="A629" s="49"/>
      <c r="B629" s="456" t="s">
        <v>643</v>
      </c>
      <c r="C629" s="457"/>
      <c r="D629" s="457"/>
      <c r="E629" s="458"/>
      <c r="F629" s="407" t="s">
        <v>109</v>
      </c>
      <c r="G629" s="408"/>
      <c r="H629" s="429">
        <v>7</v>
      </c>
      <c r="I629" s="430"/>
      <c r="J629" s="429">
        <v>8</v>
      </c>
      <c r="K629" s="430"/>
      <c r="L629" s="322">
        <f>J629/H629*100</f>
        <v>114.28571428571428</v>
      </c>
    </row>
    <row r="630" spans="1:12" s="61" customFormat="1" ht="18.95" customHeight="1" x14ac:dyDescent="0.2">
      <c r="A630" s="49"/>
      <c r="B630" s="456" t="s">
        <v>131</v>
      </c>
      <c r="C630" s="457"/>
      <c r="D630" s="457"/>
      <c r="E630" s="458"/>
      <c r="F630" s="407" t="s">
        <v>109</v>
      </c>
      <c r="G630" s="408"/>
      <c r="H630" s="429">
        <v>0</v>
      </c>
      <c r="I630" s="430"/>
      <c r="J630" s="429">
        <v>0</v>
      </c>
      <c r="K630" s="430"/>
      <c r="L630" s="69" t="s">
        <v>35</v>
      </c>
    </row>
    <row r="631" spans="1:12" s="61" customFormat="1" ht="16.5" customHeight="1" x14ac:dyDescent="0.2">
      <c r="A631" s="49"/>
      <c r="B631" s="456" t="s">
        <v>134</v>
      </c>
      <c r="C631" s="457"/>
      <c r="D631" s="457"/>
      <c r="E631" s="458"/>
      <c r="F631" s="407" t="s">
        <v>109</v>
      </c>
      <c r="G631" s="408"/>
      <c r="H631" s="429">
        <v>3</v>
      </c>
      <c r="I631" s="430"/>
      <c r="J631" s="429">
        <v>3</v>
      </c>
      <c r="K631" s="430"/>
      <c r="L631" s="69">
        <f t="shared" ref="L631" si="22">J631/H631*100</f>
        <v>100</v>
      </c>
    </row>
    <row r="632" spans="1:12" s="61" customFormat="1" ht="18" customHeight="1" x14ac:dyDescent="0.2">
      <c r="A632" s="51"/>
      <c r="B632" s="460" t="s">
        <v>135</v>
      </c>
      <c r="C632" s="460"/>
      <c r="D632" s="460"/>
      <c r="E632" s="460"/>
      <c r="F632" s="535" t="s">
        <v>109</v>
      </c>
      <c r="G632" s="535"/>
      <c r="H632" s="450">
        <v>2</v>
      </c>
      <c r="I632" s="450"/>
      <c r="J632" s="450">
        <v>2</v>
      </c>
      <c r="K632" s="450"/>
      <c r="L632" s="69">
        <f>J632/H632*100</f>
        <v>100</v>
      </c>
    </row>
    <row r="633" spans="1:12" s="61" customFormat="1" ht="51" customHeight="1" x14ac:dyDescent="0.2">
      <c r="A633" s="746" t="s">
        <v>670</v>
      </c>
      <c r="B633" s="746"/>
      <c r="C633" s="746"/>
      <c r="D633" s="746"/>
      <c r="E633" s="746"/>
      <c r="F633" s="746"/>
      <c r="G633" s="746"/>
      <c r="H633" s="746"/>
      <c r="I633" s="746"/>
      <c r="J633" s="746"/>
      <c r="K633" s="746"/>
      <c r="L633" s="746"/>
    </row>
    <row r="634" spans="1:12" ht="54.75" customHeight="1" x14ac:dyDescent="0.2">
      <c r="A634" s="232" t="s">
        <v>14</v>
      </c>
      <c r="B634" s="432" t="s">
        <v>28</v>
      </c>
      <c r="C634" s="432"/>
      <c r="D634" s="432"/>
      <c r="E634" s="432"/>
      <c r="F634" s="513" t="s">
        <v>16</v>
      </c>
      <c r="G634" s="513"/>
      <c r="H634" s="435" t="s">
        <v>578</v>
      </c>
      <c r="I634" s="435"/>
      <c r="J634" s="435" t="s">
        <v>576</v>
      </c>
      <c r="K634" s="435"/>
      <c r="L634" s="236" t="s">
        <v>71</v>
      </c>
    </row>
    <row r="635" spans="1:12" ht="23.25" customHeight="1" x14ac:dyDescent="0.2">
      <c r="A635" s="48" t="s">
        <v>41</v>
      </c>
      <c r="B635" s="463" t="s">
        <v>233</v>
      </c>
      <c r="C635" s="464"/>
      <c r="D635" s="464"/>
      <c r="E635" s="465"/>
      <c r="F635" s="472" t="s">
        <v>109</v>
      </c>
      <c r="G635" s="473"/>
      <c r="H635" s="474">
        <f>H636+H637+H638+H639</f>
        <v>1</v>
      </c>
      <c r="I635" s="474"/>
      <c r="J635" s="474">
        <f>J636+J637+J638+J639</f>
        <v>1</v>
      </c>
      <c r="K635" s="474"/>
      <c r="L635" s="230">
        <f t="shared" ref="L635:L636" si="23">J635/H635*100</f>
        <v>100</v>
      </c>
    </row>
    <row r="636" spans="1:12" ht="18" customHeight="1" x14ac:dyDescent="0.2">
      <c r="A636" s="49"/>
      <c r="B636" s="456" t="s">
        <v>130</v>
      </c>
      <c r="C636" s="457"/>
      <c r="D636" s="457"/>
      <c r="E636" s="458"/>
      <c r="F636" s="407" t="s">
        <v>109</v>
      </c>
      <c r="G636" s="408"/>
      <c r="H636" s="429">
        <v>1</v>
      </c>
      <c r="I636" s="430"/>
      <c r="J636" s="429">
        <v>1</v>
      </c>
      <c r="K636" s="430"/>
      <c r="L636" s="69">
        <f t="shared" si="23"/>
        <v>100</v>
      </c>
    </row>
    <row r="637" spans="1:12" ht="17.25" customHeight="1" x14ac:dyDescent="0.2">
      <c r="A637" s="49"/>
      <c r="B637" s="456" t="s">
        <v>131</v>
      </c>
      <c r="C637" s="457"/>
      <c r="D637" s="457"/>
      <c r="E637" s="458"/>
      <c r="F637" s="407" t="s">
        <v>109</v>
      </c>
      <c r="G637" s="408"/>
      <c r="H637" s="429">
        <v>0</v>
      </c>
      <c r="I637" s="430"/>
      <c r="J637" s="429">
        <v>0</v>
      </c>
      <c r="K637" s="430"/>
      <c r="L637" s="69" t="s">
        <v>35</v>
      </c>
    </row>
    <row r="638" spans="1:12" ht="17.25" customHeight="1" x14ac:dyDescent="0.2">
      <c r="A638" s="49"/>
      <c r="B638" s="456" t="s">
        <v>134</v>
      </c>
      <c r="C638" s="457"/>
      <c r="D638" s="457"/>
      <c r="E638" s="458"/>
      <c r="F638" s="407" t="s">
        <v>109</v>
      </c>
      <c r="G638" s="408"/>
      <c r="H638" s="429">
        <v>0</v>
      </c>
      <c r="I638" s="430"/>
      <c r="J638" s="429">
        <v>0</v>
      </c>
      <c r="K638" s="430"/>
      <c r="L638" s="69" t="s">
        <v>35</v>
      </c>
    </row>
    <row r="639" spans="1:12" ht="18.95" customHeight="1" x14ac:dyDescent="0.2">
      <c r="A639" s="49"/>
      <c r="B639" s="456" t="s">
        <v>135</v>
      </c>
      <c r="C639" s="457"/>
      <c r="D639" s="457"/>
      <c r="E639" s="458"/>
      <c r="F639" s="407" t="s">
        <v>109</v>
      </c>
      <c r="G639" s="408"/>
      <c r="H639" s="429">
        <v>0</v>
      </c>
      <c r="I639" s="430"/>
      <c r="J639" s="429">
        <v>0</v>
      </c>
      <c r="K639" s="430"/>
      <c r="L639" s="69" t="s">
        <v>35</v>
      </c>
    </row>
    <row r="640" spans="1:12" ht="31.5" customHeight="1" x14ac:dyDescent="0.2">
      <c r="A640" s="48" t="s">
        <v>43</v>
      </c>
      <c r="B640" s="463" t="s">
        <v>234</v>
      </c>
      <c r="C640" s="464"/>
      <c r="D640" s="464"/>
      <c r="E640" s="465"/>
      <c r="F640" s="472" t="s">
        <v>109</v>
      </c>
      <c r="G640" s="473"/>
      <c r="H640" s="482">
        <v>22</v>
      </c>
      <c r="I640" s="483"/>
      <c r="J640" s="482">
        <f>J641+J642+J643+J644</f>
        <v>22</v>
      </c>
      <c r="K640" s="483"/>
      <c r="L640" s="230">
        <f>J640/H640*100</f>
        <v>100</v>
      </c>
    </row>
    <row r="641" spans="1:12" ht="18.95" customHeight="1" x14ac:dyDescent="0.2">
      <c r="A641" s="49"/>
      <c r="B641" s="456" t="s">
        <v>130</v>
      </c>
      <c r="C641" s="457"/>
      <c r="D641" s="457"/>
      <c r="E641" s="458"/>
      <c r="F641" s="407" t="s">
        <v>109</v>
      </c>
      <c r="G641" s="408"/>
      <c r="H641" s="429">
        <v>18</v>
      </c>
      <c r="I641" s="430"/>
      <c r="J641" s="429">
        <v>18</v>
      </c>
      <c r="K641" s="430"/>
      <c r="L641" s="69">
        <f>J641/H641*100</f>
        <v>100</v>
      </c>
    </row>
    <row r="642" spans="1:12" ht="18.95" customHeight="1" x14ac:dyDescent="0.2">
      <c r="A642" s="49"/>
      <c r="B642" s="456" t="s">
        <v>131</v>
      </c>
      <c r="C642" s="457"/>
      <c r="D642" s="457"/>
      <c r="E642" s="458"/>
      <c r="F642" s="407" t="s">
        <v>109</v>
      </c>
      <c r="G642" s="408"/>
      <c r="H642" s="429">
        <v>0</v>
      </c>
      <c r="I642" s="430"/>
      <c r="J642" s="429">
        <v>0</v>
      </c>
      <c r="K642" s="430"/>
      <c r="L642" s="69" t="s">
        <v>35</v>
      </c>
    </row>
    <row r="643" spans="1:12" ht="18.95" customHeight="1" x14ac:dyDescent="0.2">
      <c r="A643" s="49"/>
      <c r="B643" s="456" t="s">
        <v>134</v>
      </c>
      <c r="C643" s="457"/>
      <c r="D643" s="457"/>
      <c r="E643" s="458"/>
      <c r="F643" s="407" t="s">
        <v>109</v>
      </c>
      <c r="G643" s="408"/>
      <c r="H643" s="429">
        <v>4</v>
      </c>
      <c r="I643" s="430"/>
      <c r="J643" s="429">
        <v>4</v>
      </c>
      <c r="K643" s="430"/>
      <c r="L643" s="69">
        <f>J643/H643*100</f>
        <v>100</v>
      </c>
    </row>
    <row r="644" spans="1:12" ht="18.95" customHeight="1" x14ac:dyDescent="0.2">
      <c r="A644" s="49"/>
      <c r="B644" s="456" t="s">
        <v>135</v>
      </c>
      <c r="C644" s="457"/>
      <c r="D644" s="457"/>
      <c r="E644" s="458"/>
      <c r="F644" s="407" t="s">
        <v>109</v>
      </c>
      <c r="G644" s="408"/>
      <c r="H644" s="429">
        <v>0</v>
      </c>
      <c r="I644" s="430"/>
      <c r="J644" s="429">
        <v>0</v>
      </c>
      <c r="K644" s="430"/>
      <c r="L644" s="69" t="s">
        <v>35</v>
      </c>
    </row>
    <row r="645" spans="1:12" ht="20.100000000000001" customHeight="1" x14ac:dyDescent="0.2">
      <c r="A645" s="53" t="s">
        <v>225</v>
      </c>
      <c r="B645" s="451" t="s">
        <v>235</v>
      </c>
      <c r="C645" s="452"/>
      <c r="D645" s="452"/>
      <c r="E645" s="453"/>
      <c r="F645" s="414" t="s">
        <v>109</v>
      </c>
      <c r="G645" s="415"/>
      <c r="H645" s="496">
        <f>H646+H647+H648+H649</f>
        <v>1</v>
      </c>
      <c r="I645" s="497"/>
      <c r="J645" s="496">
        <f>J646+J647+J648+J649</f>
        <v>1</v>
      </c>
      <c r="K645" s="497"/>
      <c r="L645" s="23">
        <f>J645/H645*100</f>
        <v>100</v>
      </c>
    </row>
    <row r="646" spans="1:12" ht="18.95" customHeight="1" x14ac:dyDescent="0.2">
      <c r="A646" s="264"/>
      <c r="B646" s="456" t="s">
        <v>130</v>
      </c>
      <c r="C646" s="457"/>
      <c r="D646" s="457"/>
      <c r="E646" s="458"/>
      <c r="F646" s="407" t="s">
        <v>109</v>
      </c>
      <c r="G646" s="408"/>
      <c r="H646" s="429">
        <v>1</v>
      </c>
      <c r="I646" s="430"/>
      <c r="J646" s="429">
        <v>1</v>
      </c>
      <c r="K646" s="430"/>
      <c r="L646" s="69">
        <f>J646/H646*100</f>
        <v>100</v>
      </c>
    </row>
    <row r="647" spans="1:12" ht="18.95" customHeight="1" x14ac:dyDescent="0.2">
      <c r="A647" s="264"/>
      <c r="B647" s="456" t="s">
        <v>131</v>
      </c>
      <c r="C647" s="457"/>
      <c r="D647" s="457"/>
      <c r="E647" s="458"/>
      <c r="F647" s="407" t="s">
        <v>109</v>
      </c>
      <c r="G647" s="408"/>
      <c r="H647" s="429">
        <v>0</v>
      </c>
      <c r="I647" s="430"/>
      <c r="J647" s="429">
        <v>0</v>
      </c>
      <c r="K647" s="430"/>
      <c r="L647" s="69" t="s">
        <v>35</v>
      </c>
    </row>
    <row r="648" spans="1:12" ht="18.95" customHeight="1" x14ac:dyDescent="0.2">
      <c r="A648" s="264"/>
      <c r="B648" s="456" t="s">
        <v>134</v>
      </c>
      <c r="C648" s="457"/>
      <c r="D648" s="457"/>
      <c r="E648" s="458"/>
      <c r="F648" s="407" t="s">
        <v>109</v>
      </c>
      <c r="G648" s="408"/>
      <c r="H648" s="429">
        <v>0</v>
      </c>
      <c r="I648" s="430"/>
      <c r="J648" s="429">
        <v>0</v>
      </c>
      <c r="K648" s="430"/>
      <c r="L648" s="69" t="s">
        <v>35</v>
      </c>
    </row>
    <row r="649" spans="1:12" ht="18.95" customHeight="1" x14ac:dyDescent="0.2">
      <c r="A649" s="264"/>
      <c r="B649" s="456" t="s">
        <v>135</v>
      </c>
      <c r="C649" s="457"/>
      <c r="D649" s="457"/>
      <c r="E649" s="458"/>
      <c r="F649" s="407" t="s">
        <v>109</v>
      </c>
      <c r="G649" s="408"/>
      <c r="H649" s="429">
        <v>0</v>
      </c>
      <c r="I649" s="430"/>
      <c r="J649" s="429">
        <v>0</v>
      </c>
      <c r="K649" s="430"/>
      <c r="L649" s="69" t="s">
        <v>35</v>
      </c>
    </row>
    <row r="650" spans="1:12" ht="20.100000000000001" customHeight="1" x14ac:dyDescent="0.2">
      <c r="A650" s="53" t="s">
        <v>5</v>
      </c>
      <c r="B650" s="451" t="s">
        <v>236</v>
      </c>
      <c r="C650" s="452"/>
      <c r="D650" s="452"/>
      <c r="E650" s="453"/>
      <c r="F650" s="414" t="s">
        <v>109</v>
      </c>
      <c r="G650" s="415"/>
      <c r="H650" s="454">
        <f>H651+H652+H653</f>
        <v>430</v>
      </c>
      <c r="I650" s="455"/>
      <c r="J650" s="454">
        <f>J651+J652+J653</f>
        <v>107</v>
      </c>
      <c r="K650" s="455"/>
      <c r="L650" s="381">
        <f>J650/H650*100</f>
        <v>24.88372093023256</v>
      </c>
    </row>
    <row r="651" spans="1:12" ht="18.95" customHeight="1" x14ac:dyDescent="0.2">
      <c r="A651" s="54"/>
      <c r="B651" s="456" t="s">
        <v>237</v>
      </c>
      <c r="C651" s="457"/>
      <c r="D651" s="457"/>
      <c r="E651" s="458"/>
      <c r="F651" s="407" t="s">
        <v>31</v>
      </c>
      <c r="G651" s="408"/>
      <c r="H651" s="429">
        <v>0</v>
      </c>
      <c r="I651" s="430"/>
      <c r="J651" s="429">
        <v>0</v>
      </c>
      <c r="K651" s="430"/>
      <c r="L651" s="69" t="s">
        <v>35</v>
      </c>
    </row>
    <row r="652" spans="1:12" ht="20.25" customHeight="1" x14ac:dyDescent="0.2">
      <c r="A652" s="54"/>
      <c r="B652" s="456" t="s">
        <v>644</v>
      </c>
      <c r="C652" s="457"/>
      <c r="D652" s="457"/>
      <c r="E652" s="458"/>
      <c r="F652" s="407" t="s">
        <v>31</v>
      </c>
      <c r="G652" s="408"/>
      <c r="H652" s="466">
        <v>0</v>
      </c>
      <c r="I652" s="467"/>
      <c r="J652" s="466">
        <v>8</v>
      </c>
      <c r="K652" s="467"/>
      <c r="L652" s="322" t="s">
        <v>35</v>
      </c>
    </row>
    <row r="653" spans="1:12" ht="22.5" customHeight="1" x14ac:dyDescent="0.2">
      <c r="A653" s="54"/>
      <c r="B653" s="456" t="s">
        <v>645</v>
      </c>
      <c r="C653" s="457"/>
      <c r="D653" s="457"/>
      <c r="E653" s="458"/>
      <c r="F653" s="407" t="s">
        <v>31</v>
      </c>
      <c r="G653" s="408"/>
      <c r="H653" s="466">
        <v>430</v>
      </c>
      <c r="I653" s="467"/>
      <c r="J653" s="466">
        <v>99</v>
      </c>
      <c r="K653" s="467"/>
      <c r="L653" s="382">
        <f>J653/H653*100</f>
        <v>23.02325581395349</v>
      </c>
    </row>
    <row r="654" spans="1:12" ht="35.25" customHeight="1" x14ac:dyDescent="0.2">
      <c r="A654" s="53" t="s">
        <v>7</v>
      </c>
      <c r="B654" s="451" t="s">
        <v>238</v>
      </c>
      <c r="C654" s="452"/>
      <c r="D654" s="452"/>
      <c r="E654" s="453"/>
      <c r="F654" s="414" t="s">
        <v>31</v>
      </c>
      <c r="G654" s="415"/>
      <c r="H654" s="454">
        <v>11114</v>
      </c>
      <c r="I654" s="455"/>
      <c r="J654" s="454">
        <v>11699</v>
      </c>
      <c r="K654" s="455"/>
      <c r="L654" s="240">
        <f t="shared" ref="L654:L658" si="24">J654/H654*100</f>
        <v>105.2636314558215</v>
      </c>
    </row>
    <row r="655" spans="1:12" ht="18.95" customHeight="1" x14ac:dyDescent="0.2">
      <c r="A655" s="54"/>
      <c r="B655" s="456" t="s">
        <v>130</v>
      </c>
      <c r="C655" s="457"/>
      <c r="D655" s="457"/>
      <c r="E655" s="458"/>
      <c r="F655" s="407" t="s">
        <v>31</v>
      </c>
      <c r="G655" s="408"/>
      <c r="H655" s="450">
        <v>8702</v>
      </c>
      <c r="I655" s="450"/>
      <c r="J655" s="450">
        <v>9226</v>
      </c>
      <c r="K655" s="450"/>
      <c r="L655" s="69">
        <f t="shared" si="24"/>
        <v>106.02160422891289</v>
      </c>
    </row>
    <row r="656" spans="1:12" ht="18.95" customHeight="1" x14ac:dyDescent="0.2">
      <c r="A656" s="54"/>
      <c r="B656" s="456" t="s">
        <v>131</v>
      </c>
      <c r="C656" s="457"/>
      <c r="D656" s="457"/>
      <c r="E656" s="458"/>
      <c r="F656" s="407" t="s">
        <v>31</v>
      </c>
      <c r="G656" s="408"/>
      <c r="H656" s="450">
        <v>178</v>
      </c>
      <c r="I656" s="450"/>
      <c r="J656" s="450">
        <v>180</v>
      </c>
      <c r="K656" s="450"/>
      <c r="L656" s="69">
        <f t="shared" si="24"/>
        <v>101.12359550561798</v>
      </c>
    </row>
    <row r="657" spans="1:12" ht="18.95" customHeight="1" x14ac:dyDescent="0.2">
      <c r="A657" s="54"/>
      <c r="B657" s="456" t="s">
        <v>134</v>
      </c>
      <c r="C657" s="457"/>
      <c r="D657" s="457"/>
      <c r="E657" s="458"/>
      <c r="F657" s="407" t="s">
        <v>31</v>
      </c>
      <c r="G657" s="408"/>
      <c r="H657" s="450">
        <v>1225</v>
      </c>
      <c r="I657" s="450"/>
      <c r="J657" s="450">
        <v>1269</v>
      </c>
      <c r="K657" s="450"/>
      <c r="L657" s="69">
        <f t="shared" si="24"/>
        <v>103.59183673469387</v>
      </c>
    </row>
    <row r="658" spans="1:12" ht="18.95" customHeight="1" x14ac:dyDescent="0.2">
      <c r="A658" s="54"/>
      <c r="B658" s="456" t="s">
        <v>135</v>
      </c>
      <c r="C658" s="457"/>
      <c r="D658" s="457"/>
      <c r="E658" s="458"/>
      <c r="F658" s="407" t="s">
        <v>31</v>
      </c>
      <c r="G658" s="408"/>
      <c r="H658" s="450">
        <v>1009</v>
      </c>
      <c r="I658" s="450"/>
      <c r="J658" s="450">
        <v>1024</v>
      </c>
      <c r="K658" s="450"/>
      <c r="L658" s="69">
        <f t="shared" si="24"/>
        <v>101.48662041625371</v>
      </c>
    </row>
    <row r="659" spans="1:12" ht="33.75" customHeight="1" x14ac:dyDescent="0.2">
      <c r="A659" s="52" t="s">
        <v>239</v>
      </c>
      <c r="B659" s="459" t="s">
        <v>240</v>
      </c>
      <c r="C659" s="459"/>
      <c r="D659" s="459"/>
      <c r="E659" s="459"/>
      <c r="F659" s="432" t="s">
        <v>76</v>
      </c>
      <c r="G659" s="432"/>
      <c r="H659" s="755">
        <v>36.9</v>
      </c>
      <c r="I659" s="755"/>
      <c r="J659" s="755">
        <v>38.9</v>
      </c>
      <c r="K659" s="755"/>
      <c r="L659" s="240">
        <f>J659-H659</f>
        <v>2</v>
      </c>
    </row>
    <row r="660" spans="1:12" ht="63" customHeight="1" x14ac:dyDescent="0.2">
      <c r="A660" s="446" t="s">
        <v>676</v>
      </c>
      <c r="B660" s="446"/>
      <c r="C660" s="446"/>
      <c r="D660" s="446"/>
      <c r="E660" s="446"/>
      <c r="F660" s="446"/>
      <c r="G660" s="446"/>
      <c r="H660" s="446"/>
      <c r="I660" s="446"/>
      <c r="J660" s="446"/>
      <c r="K660" s="446"/>
      <c r="L660" s="446"/>
    </row>
    <row r="661" spans="1:12" ht="17.25" customHeight="1" x14ac:dyDescent="0.2">
      <c r="A661" s="385"/>
      <c r="B661" s="385"/>
      <c r="C661" s="385"/>
      <c r="D661" s="385"/>
      <c r="E661" s="385"/>
      <c r="F661" s="385"/>
      <c r="G661" s="385"/>
      <c r="H661" s="385"/>
      <c r="I661" s="385"/>
      <c r="J661" s="385"/>
      <c r="K661" s="385"/>
      <c r="L661" s="385"/>
    </row>
    <row r="662" spans="1:12" ht="32.25" customHeight="1" x14ac:dyDescent="0.2">
      <c r="A662" s="747" t="s">
        <v>241</v>
      </c>
      <c r="B662" s="747"/>
      <c r="C662" s="747"/>
      <c r="D662" s="747"/>
      <c r="E662" s="747"/>
      <c r="F662" s="747"/>
      <c r="G662" s="747"/>
      <c r="H662" s="747"/>
      <c r="I662" s="747"/>
      <c r="J662" s="747"/>
      <c r="K662" s="747"/>
      <c r="L662" s="747"/>
    </row>
    <row r="663" spans="1:12" ht="47.25" x14ac:dyDescent="0.2">
      <c r="A663" s="303" t="s">
        <v>14</v>
      </c>
      <c r="B663" s="638" t="s">
        <v>28</v>
      </c>
      <c r="C663" s="639"/>
      <c r="D663" s="639"/>
      <c r="E663" s="640"/>
      <c r="F663" s="748" t="s">
        <v>16</v>
      </c>
      <c r="G663" s="749"/>
      <c r="H663" s="435" t="s">
        <v>578</v>
      </c>
      <c r="I663" s="435"/>
      <c r="J663" s="435" t="s">
        <v>576</v>
      </c>
      <c r="K663" s="435"/>
      <c r="L663" s="304" t="s">
        <v>71</v>
      </c>
    </row>
    <row r="664" spans="1:12" ht="34.5" customHeight="1" x14ac:dyDescent="0.2">
      <c r="A664" s="305" t="s">
        <v>170</v>
      </c>
      <c r="B664" s="756" t="s">
        <v>451</v>
      </c>
      <c r="C664" s="757"/>
      <c r="D664" s="757"/>
      <c r="E664" s="758"/>
      <c r="F664" s="638" t="s">
        <v>109</v>
      </c>
      <c r="G664" s="640"/>
      <c r="H664" s="416">
        <v>1</v>
      </c>
      <c r="I664" s="417"/>
      <c r="J664" s="416">
        <v>1</v>
      </c>
      <c r="K664" s="417"/>
      <c r="L664" s="306">
        <f>J664/H664*100</f>
        <v>100</v>
      </c>
    </row>
    <row r="665" spans="1:12" ht="45" customHeight="1" x14ac:dyDescent="0.2">
      <c r="A665" s="307" t="s">
        <v>20</v>
      </c>
      <c r="B665" s="418" t="s">
        <v>610</v>
      </c>
      <c r="C665" s="419"/>
      <c r="D665" s="419"/>
      <c r="E665" s="420"/>
      <c r="F665" s="421" t="s">
        <v>109</v>
      </c>
      <c r="G665" s="422"/>
      <c r="H665" s="423">
        <v>1</v>
      </c>
      <c r="I665" s="423"/>
      <c r="J665" s="423">
        <v>1</v>
      </c>
      <c r="K665" s="423"/>
      <c r="L665" s="275">
        <f>J665/H665*100</f>
        <v>100</v>
      </c>
    </row>
    <row r="666" spans="1:12" ht="18" customHeight="1" x14ac:dyDescent="0.2">
      <c r="A666" s="308"/>
      <c r="B666" s="424" t="s">
        <v>242</v>
      </c>
      <c r="C666" s="425"/>
      <c r="D666" s="425"/>
      <c r="E666" s="426"/>
      <c r="F666" s="427" t="s">
        <v>133</v>
      </c>
      <c r="G666" s="428"/>
      <c r="H666" s="409">
        <v>14</v>
      </c>
      <c r="I666" s="409"/>
      <c r="J666" s="409">
        <v>14</v>
      </c>
      <c r="K666" s="409"/>
      <c r="L666" s="309">
        <f t="shared" ref="L666:L667" si="25">J666/H666*100</f>
        <v>100</v>
      </c>
    </row>
    <row r="667" spans="1:12" ht="20.25" customHeight="1" x14ac:dyDescent="0.2">
      <c r="A667" s="308"/>
      <c r="B667" s="424" t="s">
        <v>456</v>
      </c>
      <c r="C667" s="425"/>
      <c r="D667" s="425"/>
      <c r="E667" s="426"/>
      <c r="F667" s="427" t="s">
        <v>31</v>
      </c>
      <c r="G667" s="428"/>
      <c r="H667" s="409">
        <v>38</v>
      </c>
      <c r="I667" s="409"/>
      <c r="J667" s="409">
        <v>48</v>
      </c>
      <c r="K667" s="409"/>
      <c r="L667" s="309">
        <f t="shared" si="25"/>
        <v>126.31578947368421</v>
      </c>
    </row>
    <row r="668" spans="1:12" ht="20.25" customHeight="1" x14ac:dyDescent="0.2">
      <c r="A668" s="307" t="s">
        <v>22</v>
      </c>
      <c r="B668" s="418" t="s">
        <v>617</v>
      </c>
      <c r="C668" s="419"/>
      <c r="D668" s="419"/>
      <c r="E668" s="420"/>
      <c r="F668" s="421" t="s">
        <v>109</v>
      </c>
      <c r="G668" s="422"/>
      <c r="H668" s="423">
        <v>1</v>
      </c>
      <c r="I668" s="423"/>
      <c r="J668" s="423">
        <v>1</v>
      </c>
      <c r="K668" s="423"/>
      <c r="L668" s="275">
        <f>J668/H668*100</f>
        <v>100</v>
      </c>
    </row>
    <row r="669" spans="1:12" ht="19.5" customHeight="1" x14ac:dyDescent="0.2">
      <c r="A669" s="308"/>
      <c r="B669" s="424" t="s">
        <v>242</v>
      </c>
      <c r="C669" s="425"/>
      <c r="D669" s="425"/>
      <c r="E669" s="426"/>
      <c r="F669" s="427" t="s">
        <v>133</v>
      </c>
      <c r="G669" s="428"/>
      <c r="H669" s="409">
        <v>0</v>
      </c>
      <c r="I669" s="409"/>
      <c r="J669" s="409">
        <v>0</v>
      </c>
      <c r="K669" s="409"/>
      <c r="L669" s="309" t="s">
        <v>35</v>
      </c>
    </row>
    <row r="670" spans="1:12" ht="21" customHeight="1" x14ac:dyDescent="0.2">
      <c r="A670" s="308"/>
      <c r="B670" s="424" t="s">
        <v>457</v>
      </c>
      <c r="C670" s="425"/>
      <c r="D670" s="425"/>
      <c r="E670" s="426"/>
      <c r="F670" s="427" t="s">
        <v>31</v>
      </c>
      <c r="G670" s="428"/>
      <c r="H670" s="409">
        <v>516</v>
      </c>
      <c r="I670" s="409"/>
      <c r="J670" s="409">
        <v>444</v>
      </c>
      <c r="K670" s="409"/>
      <c r="L670" s="309">
        <f>J670/H670*100</f>
        <v>86.04651162790698</v>
      </c>
    </row>
    <row r="671" spans="1:12" ht="33" customHeight="1" x14ac:dyDescent="0.2">
      <c r="A671" s="307" t="s">
        <v>24</v>
      </c>
      <c r="B671" s="418" t="s">
        <v>564</v>
      </c>
      <c r="C671" s="419"/>
      <c r="D671" s="419"/>
      <c r="E671" s="420"/>
      <c r="F671" s="421" t="s">
        <v>109</v>
      </c>
      <c r="G671" s="422"/>
      <c r="H671" s="423">
        <v>1</v>
      </c>
      <c r="I671" s="423"/>
      <c r="J671" s="423">
        <v>1</v>
      </c>
      <c r="K671" s="423"/>
      <c r="L671" s="275">
        <f>J671/H671*100</f>
        <v>100</v>
      </c>
    </row>
    <row r="672" spans="1:12" ht="20.25" customHeight="1" x14ac:dyDescent="0.2">
      <c r="A672" s="308"/>
      <c r="B672" s="424" t="s">
        <v>457</v>
      </c>
      <c r="C672" s="425"/>
      <c r="D672" s="425"/>
      <c r="E672" s="426"/>
      <c r="F672" s="427" t="s">
        <v>31</v>
      </c>
      <c r="G672" s="428"/>
      <c r="H672" s="409">
        <v>628</v>
      </c>
      <c r="I672" s="409"/>
      <c r="J672" s="409">
        <v>468</v>
      </c>
      <c r="K672" s="409"/>
      <c r="L672" s="309">
        <f>J672/H672*100</f>
        <v>74.522292993630572</v>
      </c>
    </row>
    <row r="673" spans="1:12" ht="21" customHeight="1" x14ac:dyDescent="0.2">
      <c r="A673" s="307" t="s">
        <v>26</v>
      </c>
      <c r="B673" s="418" t="s">
        <v>244</v>
      </c>
      <c r="C673" s="419"/>
      <c r="D673" s="419"/>
      <c r="E673" s="420"/>
      <c r="F673" s="421" t="s">
        <v>109</v>
      </c>
      <c r="G673" s="422"/>
      <c r="H673" s="423">
        <v>1</v>
      </c>
      <c r="I673" s="423"/>
      <c r="J673" s="423">
        <v>1</v>
      </c>
      <c r="K673" s="423"/>
      <c r="L673" s="275">
        <f t="shared" ref="L673:L674" si="26">J673/H673*100</f>
        <v>100</v>
      </c>
    </row>
    <row r="674" spans="1:12" ht="18" customHeight="1" x14ac:dyDescent="0.2">
      <c r="A674" s="308"/>
      <c r="B674" s="424" t="s">
        <v>242</v>
      </c>
      <c r="C674" s="425"/>
      <c r="D674" s="425"/>
      <c r="E674" s="426"/>
      <c r="F674" s="427" t="s">
        <v>133</v>
      </c>
      <c r="G674" s="428"/>
      <c r="H674" s="409">
        <v>20</v>
      </c>
      <c r="I674" s="409"/>
      <c r="J674" s="409">
        <v>20</v>
      </c>
      <c r="K674" s="409"/>
      <c r="L674" s="309">
        <f t="shared" si="26"/>
        <v>100</v>
      </c>
    </row>
    <row r="675" spans="1:12" ht="21" customHeight="1" x14ac:dyDescent="0.2">
      <c r="A675" s="308"/>
      <c r="B675" s="424" t="s">
        <v>243</v>
      </c>
      <c r="C675" s="425"/>
      <c r="D675" s="425"/>
      <c r="E675" s="426"/>
      <c r="F675" s="427" t="s">
        <v>31</v>
      </c>
      <c r="G675" s="428"/>
      <c r="H675" s="409">
        <v>27</v>
      </c>
      <c r="I675" s="409"/>
      <c r="J675" s="409">
        <v>25</v>
      </c>
      <c r="K675" s="409"/>
      <c r="L675" s="309">
        <f>J675/H675*100</f>
        <v>92.592592592592595</v>
      </c>
    </row>
    <row r="676" spans="1:12" ht="18" customHeight="1" x14ac:dyDescent="0.2">
      <c r="A676" s="307" t="s">
        <v>39</v>
      </c>
      <c r="B676" s="418" t="s">
        <v>245</v>
      </c>
      <c r="C676" s="419"/>
      <c r="D676" s="419"/>
      <c r="E676" s="420"/>
      <c r="F676" s="421" t="s">
        <v>109</v>
      </c>
      <c r="G676" s="422"/>
      <c r="H676" s="423">
        <v>1</v>
      </c>
      <c r="I676" s="423"/>
      <c r="J676" s="423">
        <v>1</v>
      </c>
      <c r="K676" s="423"/>
      <c r="L676" s="275">
        <f t="shared" ref="L676:L684" si="27">J676/H676*100</f>
        <v>100</v>
      </c>
    </row>
    <row r="677" spans="1:12" ht="15.75" x14ac:dyDescent="0.2">
      <c r="A677" s="308"/>
      <c r="B677" s="424" t="s">
        <v>242</v>
      </c>
      <c r="C677" s="425"/>
      <c r="D677" s="425"/>
      <c r="E677" s="426"/>
      <c r="F677" s="427" t="s">
        <v>133</v>
      </c>
      <c r="G677" s="428"/>
      <c r="H677" s="409">
        <v>18</v>
      </c>
      <c r="I677" s="409"/>
      <c r="J677" s="409">
        <v>18</v>
      </c>
      <c r="K677" s="409"/>
      <c r="L677" s="309">
        <f t="shared" si="27"/>
        <v>100</v>
      </c>
    </row>
    <row r="678" spans="1:12" ht="19.5" customHeight="1" x14ac:dyDescent="0.2">
      <c r="A678" s="308"/>
      <c r="B678" s="424" t="s">
        <v>243</v>
      </c>
      <c r="C678" s="425"/>
      <c r="D678" s="425"/>
      <c r="E678" s="426"/>
      <c r="F678" s="427" t="s">
        <v>31</v>
      </c>
      <c r="G678" s="428"/>
      <c r="H678" s="409">
        <v>98</v>
      </c>
      <c r="I678" s="409"/>
      <c r="J678" s="409">
        <v>91</v>
      </c>
      <c r="K678" s="409"/>
      <c r="L678" s="309">
        <f t="shared" si="27"/>
        <v>92.857142857142861</v>
      </c>
    </row>
    <row r="679" spans="1:12" ht="18.75" customHeight="1" x14ac:dyDescent="0.2">
      <c r="A679" s="307" t="s">
        <v>41</v>
      </c>
      <c r="B679" s="418" t="s">
        <v>246</v>
      </c>
      <c r="C679" s="419"/>
      <c r="D679" s="419"/>
      <c r="E679" s="420"/>
      <c r="F679" s="421" t="s">
        <v>109</v>
      </c>
      <c r="G679" s="422"/>
      <c r="H679" s="423">
        <v>1</v>
      </c>
      <c r="I679" s="423"/>
      <c r="J679" s="423">
        <v>1</v>
      </c>
      <c r="K679" s="423"/>
      <c r="L679" s="275">
        <f t="shared" si="27"/>
        <v>100</v>
      </c>
    </row>
    <row r="680" spans="1:12" ht="18" customHeight="1" x14ac:dyDescent="0.2">
      <c r="A680" s="308"/>
      <c r="B680" s="424" t="s">
        <v>457</v>
      </c>
      <c r="C680" s="425"/>
      <c r="D680" s="425"/>
      <c r="E680" s="426"/>
      <c r="F680" s="427" t="s">
        <v>31</v>
      </c>
      <c r="G680" s="428"/>
      <c r="H680" s="409">
        <v>980</v>
      </c>
      <c r="I680" s="409"/>
      <c r="J680" s="409">
        <v>822</v>
      </c>
      <c r="K680" s="409"/>
      <c r="L680" s="309">
        <f t="shared" si="27"/>
        <v>83.877551020408163</v>
      </c>
    </row>
    <row r="681" spans="1:12" ht="20.25" customHeight="1" x14ac:dyDescent="0.2">
      <c r="A681" s="307" t="s">
        <v>43</v>
      </c>
      <c r="B681" s="418" t="s">
        <v>505</v>
      </c>
      <c r="C681" s="419"/>
      <c r="D681" s="419"/>
      <c r="E681" s="420"/>
      <c r="F681" s="421" t="s">
        <v>109</v>
      </c>
      <c r="G681" s="422"/>
      <c r="H681" s="423">
        <v>1</v>
      </c>
      <c r="I681" s="423"/>
      <c r="J681" s="423">
        <v>1</v>
      </c>
      <c r="K681" s="423"/>
      <c r="L681" s="275">
        <f t="shared" si="27"/>
        <v>100</v>
      </c>
    </row>
    <row r="682" spans="1:12" ht="19.5" customHeight="1" x14ac:dyDescent="0.2">
      <c r="A682" s="314"/>
      <c r="B682" s="424" t="s">
        <v>243</v>
      </c>
      <c r="C682" s="425"/>
      <c r="D682" s="425"/>
      <c r="E682" s="426"/>
      <c r="F682" s="754" t="s">
        <v>31</v>
      </c>
      <c r="G682" s="754"/>
      <c r="H682" s="409">
        <v>403</v>
      </c>
      <c r="I682" s="409"/>
      <c r="J682" s="409">
        <v>426</v>
      </c>
      <c r="K682" s="409"/>
      <c r="L682" s="309">
        <f t="shared" si="27"/>
        <v>105.70719602977667</v>
      </c>
    </row>
    <row r="683" spans="1:12" ht="23.25" customHeight="1" x14ac:dyDescent="0.2">
      <c r="A683" s="53" t="s">
        <v>225</v>
      </c>
      <c r="B683" s="411" t="s">
        <v>247</v>
      </c>
      <c r="C683" s="412"/>
      <c r="D683" s="412"/>
      <c r="E683" s="413"/>
      <c r="F683" s="414" t="s">
        <v>31</v>
      </c>
      <c r="G683" s="415"/>
      <c r="H683" s="416">
        <v>17961</v>
      </c>
      <c r="I683" s="417"/>
      <c r="J683" s="416">
        <v>17104</v>
      </c>
      <c r="K683" s="417"/>
      <c r="L683" s="306">
        <f t="shared" si="27"/>
        <v>95.228550748844725</v>
      </c>
    </row>
    <row r="684" spans="1:12" ht="33.75" customHeight="1" x14ac:dyDescent="0.2">
      <c r="A684" s="53" t="s">
        <v>5</v>
      </c>
      <c r="B684" s="411" t="s">
        <v>248</v>
      </c>
      <c r="C684" s="412"/>
      <c r="D684" s="412"/>
      <c r="E684" s="413"/>
      <c r="F684" s="414" t="s">
        <v>31</v>
      </c>
      <c r="G684" s="415"/>
      <c r="H684" s="416">
        <v>7221</v>
      </c>
      <c r="I684" s="417"/>
      <c r="J684" s="416">
        <v>7173</v>
      </c>
      <c r="K684" s="417"/>
      <c r="L684" s="306">
        <f t="shared" si="27"/>
        <v>99.335272122974658</v>
      </c>
    </row>
    <row r="685" spans="1:12" ht="48" customHeight="1" x14ac:dyDescent="0.2">
      <c r="A685" s="53" t="s">
        <v>7</v>
      </c>
      <c r="B685" s="411" t="s">
        <v>249</v>
      </c>
      <c r="C685" s="412"/>
      <c r="D685" s="412"/>
      <c r="E685" s="413"/>
      <c r="F685" s="414" t="s">
        <v>76</v>
      </c>
      <c r="G685" s="415"/>
      <c r="H685" s="448">
        <v>99.7</v>
      </c>
      <c r="I685" s="449"/>
      <c r="J685" s="448">
        <v>99.9</v>
      </c>
      <c r="K685" s="449"/>
      <c r="L685" s="320">
        <f>J685-H685</f>
        <v>0.20000000000000284</v>
      </c>
    </row>
    <row r="686" spans="1:12" ht="33.75" customHeight="1" x14ac:dyDescent="0.2">
      <c r="A686" s="53" t="s">
        <v>239</v>
      </c>
      <c r="B686" s="411" t="s">
        <v>250</v>
      </c>
      <c r="C686" s="412"/>
      <c r="D686" s="412"/>
      <c r="E686" s="413"/>
      <c r="F686" s="414" t="s">
        <v>31</v>
      </c>
      <c r="G686" s="415"/>
      <c r="H686" s="416">
        <v>8134</v>
      </c>
      <c r="I686" s="417"/>
      <c r="J686" s="416">
        <v>8130</v>
      </c>
      <c r="K686" s="417"/>
      <c r="L686" s="306">
        <f t="shared" ref="L686:L693" si="28">J686/H686*100</f>
        <v>99.950823702975171</v>
      </c>
    </row>
    <row r="687" spans="1:12" ht="36.75" customHeight="1" x14ac:dyDescent="0.2">
      <c r="A687" s="53" t="s">
        <v>251</v>
      </c>
      <c r="B687" s="411" t="s">
        <v>252</v>
      </c>
      <c r="C687" s="412"/>
      <c r="D687" s="412"/>
      <c r="E687" s="413"/>
      <c r="F687" s="414" t="s">
        <v>253</v>
      </c>
      <c r="G687" s="415"/>
      <c r="H687" s="416">
        <v>4453</v>
      </c>
      <c r="I687" s="417"/>
      <c r="J687" s="416">
        <v>4292</v>
      </c>
      <c r="K687" s="417"/>
      <c r="L687" s="306">
        <f t="shared" si="28"/>
        <v>96.384459914664262</v>
      </c>
    </row>
    <row r="688" spans="1:12" ht="34.5" customHeight="1" x14ac:dyDescent="0.2">
      <c r="A688" s="53" t="s">
        <v>254</v>
      </c>
      <c r="B688" s="411" t="s">
        <v>255</v>
      </c>
      <c r="C688" s="412"/>
      <c r="D688" s="412"/>
      <c r="E688" s="413"/>
      <c r="F688" s="414" t="s">
        <v>253</v>
      </c>
      <c r="G688" s="415"/>
      <c r="H688" s="416">
        <f>H689+H690+H691</f>
        <v>822</v>
      </c>
      <c r="I688" s="417"/>
      <c r="J688" s="416">
        <f>J689+J690+J691</f>
        <v>857</v>
      </c>
      <c r="K688" s="417"/>
      <c r="L688" s="306">
        <f t="shared" si="28"/>
        <v>104.25790754257906</v>
      </c>
    </row>
    <row r="689" spans="1:13" ht="17.25" customHeight="1" x14ac:dyDescent="0.2">
      <c r="A689" s="49" t="s">
        <v>256</v>
      </c>
      <c r="B689" s="404" t="s">
        <v>257</v>
      </c>
      <c r="C689" s="405"/>
      <c r="D689" s="405"/>
      <c r="E689" s="406"/>
      <c r="F689" s="407" t="s">
        <v>253</v>
      </c>
      <c r="G689" s="408"/>
      <c r="H689" s="409">
        <v>534</v>
      </c>
      <c r="I689" s="409"/>
      <c r="J689" s="409">
        <v>554</v>
      </c>
      <c r="K689" s="409"/>
      <c r="L689" s="321">
        <f t="shared" si="28"/>
        <v>103.74531835205994</v>
      </c>
    </row>
    <row r="690" spans="1:13" ht="18.75" customHeight="1" x14ac:dyDescent="0.2">
      <c r="A690" s="49" t="s">
        <v>258</v>
      </c>
      <c r="B690" s="404" t="s">
        <v>545</v>
      </c>
      <c r="C690" s="405"/>
      <c r="D690" s="405"/>
      <c r="E690" s="406"/>
      <c r="F690" s="407" t="s">
        <v>253</v>
      </c>
      <c r="G690" s="408"/>
      <c r="H690" s="409">
        <v>168</v>
      </c>
      <c r="I690" s="409"/>
      <c r="J690" s="409">
        <v>182</v>
      </c>
      <c r="K690" s="409"/>
      <c r="L690" s="321">
        <f t="shared" si="28"/>
        <v>108.33333333333333</v>
      </c>
    </row>
    <row r="691" spans="1:13" ht="19.5" customHeight="1" x14ac:dyDescent="0.2">
      <c r="A691" s="49" t="s">
        <v>259</v>
      </c>
      <c r="B691" s="404" t="s">
        <v>260</v>
      </c>
      <c r="C691" s="405"/>
      <c r="D691" s="405"/>
      <c r="E691" s="406"/>
      <c r="F691" s="407" t="s">
        <v>253</v>
      </c>
      <c r="G691" s="408"/>
      <c r="H691" s="409">
        <v>120</v>
      </c>
      <c r="I691" s="409"/>
      <c r="J691" s="409">
        <v>121</v>
      </c>
      <c r="K691" s="409"/>
      <c r="L691" s="309">
        <f t="shared" si="28"/>
        <v>100.83333333333333</v>
      </c>
    </row>
    <row r="692" spans="1:13" ht="51.75" customHeight="1" x14ac:dyDescent="0.2">
      <c r="A692" s="53" t="s">
        <v>261</v>
      </c>
      <c r="B692" s="411" t="s">
        <v>585</v>
      </c>
      <c r="C692" s="412"/>
      <c r="D692" s="412"/>
      <c r="E692" s="413"/>
      <c r="F692" s="414" t="s">
        <v>31</v>
      </c>
      <c r="G692" s="415"/>
      <c r="H692" s="416">
        <v>721</v>
      </c>
      <c r="I692" s="417"/>
      <c r="J692" s="416">
        <v>486</v>
      </c>
      <c r="K692" s="417"/>
      <c r="L692" s="306">
        <f t="shared" si="28"/>
        <v>67.40638002773926</v>
      </c>
    </row>
    <row r="693" spans="1:13" ht="36" customHeight="1" x14ac:dyDescent="0.2">
      <c r="A693" s="52" t="s">
        <v>262</v>
      </c>
      <c r="B693" s="431" t="s">
        <v>263</v>
      </c>
      <c r="C693" s="431"/>
      <c r="D693" s="431"/>
      <c r="E693" s="431"/>
      <c r="F693" s="432" t="s">
        <v>31</v>
      </c>
      <c r="G693" s="432"/>
      <c r="H693" s="433">
        <v>6587</v>
      </c>
      <c r="I693" s="434"/>
      <c r="J693" s="433">
        <v>6409</v>
      </c>
      <c r="K693" s="434"/>
      <c r="L693" s="306">
        <f t="shared" si="28"/>
        <v>97.297707605890395</v>
      </c>
    </row>
    <row r="694" spans="1:13" ht="49.5" customHeight="1" x14ac:dyDescent="0.2">
      <c r="A694" s="447" t="s">
        <v>677</v>
      </c>
      <c r="B694" s="447"/>
      <c r="C694" s="447"/>
      <c r="D694" s="447"/>
      <c r="E694" s="447"/>
      <c r="F694" s="447"/>
      <c r="G694" s="447"/>
      <c r="H694" s="447"/>
      <c r="I694" s="447"/>
      <c r="J694" s="447"/>
      <c r="K694" s="447"/>
      <c r="L694" s="447"/>
    </row>
    <row r="695" spans="1:13" ht="32.25" customHeight="1" x14ac:dyDescent="0.2">
      <c r="A695" s="633" t="s">
        <v>264</v>
      </c>
      <c r="B695" s="633"/>
      <c r="C695" s="633"/>
      <c r="D695" s="633"/>
      <c r="E695" s="633"/>
      <c r="F695" s="633"/>
      <c r="G695" s="633"/>
      <c r="H695" s="633"/>
      <c r="I695" s="633"/>
      <c r="J695" s="633"/>
      <c r="K695" s="633"/>
      <c r="L695" s="633"/>
    </row>
    <row r="696" spans="1:13" ht="29.25" customHeight="1" x14ac:dyDescent="0.2">
      <c r="A696" s="752" t="s">
        <v>579</v>
      </c>
      <c r="B696" s="752"/>
      <c r="C696" s="752"/>
      <c r="D696" s="752"/>
      <c r="E696" s="752"/>
      <c r="F696" s="752"/>
      <c r="G696" s="752"/>
      <c r="H696" s="752"/>
      <c r="I696" s="752"/>
      <c r="J696" s="752"/>
      <c r="K696" s="752"/>
      <c r="L696" s="752"/>
    </row>
    <row r="697" spans="1:13" ht="22.5" customHeight="1" x14ac:dyDescent="0.2">
      <c r="A697" s="753" t="s">
        <v>265</v>
      </c>
      <c r="B697" s="753"/>
      <c r="C697" s="753"/>
      <c r="D697" s="753"/>
      <c r="E697" s="753"/>
      <c r="F697" s="753"/>
      <c r="G697" s="753"/>
      <c r="H697" s="753"/>
      <c r="I697" s="753"/>
      <c r="J697" s="753"/>
      <c r="K697" s="753"/>
      <c r="L697" s="753"/>
    </row>
    <row r="698" spans="1:13" ht="32.25" customHeight="1" x14ac:dyDescent="0.25">
      <c r="A698" s="108" t="s">
        <v>14</v>
      </c>
      <c r="B698" s="493" t="s">
        <v>28</v>
      </c>
      <c r="C698" s="493"/>
      <c r="D698" s="493" t="s">
        <v>266</v>
      </c>
      <c r="E698" s="493"/>
      <c r="F698" s="432" t="s">
        <v>267</v>
      </c>
      <c r="G698" s="432"/>
      <c r="H698" s="432" t="s">
        <v>268</v>
      </c>
      <c r="I698" s="432"/>
      <c r="J698" s="611" t="s">
        <v>269</v>
      </c>
      <c r="K698" s="656"/>
      <c r="L698" s="149" t="s">
        <v>270</v>
      </c>
      <c r="M698" s="35" t="s">
        <v>449</v>
      </c>
    </row>
    <row r="699" spans="1:13" ht="20.100000000000001" customHeight="1" x14ac:dyDescent="0.25">
      <c r="A699" s="150">
        <v>1</v>
      </c>
      <c r="B699" s="478" t="s">
        <v>271</v>
      </c>
      <c r="C699" s="480"/>
      <c r="D699" s="750">
        <v>86.98</v>
      </c>
      <c r="E699" s="751">
        <v>81.459999999999994</v>
      </c>
      <c r="F699" s="750">
        <v>146.61000000000001</v>
      </c>
      <c r="G699" s="751"/>
      <c r="H699" s="750">
        <v>89.27</v>
      </c>
      <c r="I699" s="751"/>
      <c r="J699" s="750">
        <v>107.14</v>
      </c>
      <c r="K699" s="751"/>
      <c r="L699" s="326">
        <v>56.69</v>
      </c>
    </row>
    <row r="700" spans="1:13" ht="20.100000000000001" customHeight="1" x14ac:dyDescent="0.25">
      <c r="A700" s="150">
        <v>2</v>
      </c>
      <c r="B700" s="478" t="s">
        <v>272</v>
      </c>
      <c r="C700" s="480"/>
      <c r="D700" s="750">
        <v>56.82</v>
      </c>
      <c r="E700" s="751">
        <v>54.42</v>
      </c>
      <c r="F700" s="750">
        <v>73.83</v>
      </c>
      <c r="G700" s="751">
        <v>76.77</v>
      </c>
      <c r="H700" s="750">
        <v>54.55</v>
      </c>
      <c r="I700" s="751">
        <v>52.63</v>
      </c>
      <c r="J700" s="750">
        <v>80.7</v>
      </c>
      <c r="K700" s="751">
        <v>82.7</v>
      </c>
      <c r="L700" s="285">
        <v>33.549999999999997</v>
      </c>
    </row>
    <row r="701" spans="1:13" ht="20.100000000000001" customHeight="1" x14ac:dyDescent="0.25">
      <c r="A701" s="150">
        <v>3</v>
      </c>
      <c r="B701" s="478" t="s">
        <v>273</v>
      </c>
      <c r="C701" s="480"/>
      <c r="D701" s="750">
        <v>125.53</v>
      </c>
      <c r="E701" s="751">
        <v>121.18</v>
      </c>
      <c r="F701" s="750">
        <v>146.28</v>
      </c>
      <c r="G701" s="751">
        <v>141.11000000000001</v>
      </c>
      <c r="H701" s="750">
        <v>122.58</v>
      </c>
      <c r="I701" s="751">
        <v>117.76</v>
      </c>
      <c r="J701" s="750">
        <v>129.36000000000001</v>
      </c>
      <c r="K701" s="751">
        <v>129.36000000000001</v>
      </c>
      <c r="L701" s="285">
        <v>84.66</v>
      </c>
    </row>
    <row r="702" spans="1:13" ht="20.100000000000001" customHeight="1" x14ac:dyDescent="0.25">
      <c r="A702" s="150">
        <v>4</v>
      </c>
      <c r="B702" s="478" t="s">
        <v>274</v>
      </c>
      <c r="C702" s="480"/>
      <c r="D702" s="750">
        <v>113.13</v>
      </c>
      <c r="E702" s="751">
        <v>92.01</v>
      </c>
      <c r="F702" s="750">
        <v>131.4</v>
      </c>
      <c r="G702" s="751">
        <v>135.91999999999999</v>
      </c>
      <c r="H702" s="750">
        <v>98.44</v>
      </c>
      <c r="I702" s="751">
        <v>87.79</v>
      </c>
      <c r="J702" s="750">
        <v>113.93</v>
      </c>
      <c r="K702" s="751">
        <v>113.93</v>
      </c>
      <c r="L702" s="285">
        <v>90.41</v>
      </c>
    </row>
    <row r="703" spans="1:13" ht="20.100000000000001" customHeight="1" x14ac:dyDescent="0.25">
      <c r="A703" s="150">
        <v>5</v>
      </c>
      <c r="B703" s="478" t="s">
        <v>275</v>
      </c>
      <c r="C703" s="480"/>
      <c r="D703" s="750">
        <v>128.08000000000001</v>
      </c>
      <c r="E703" s="751">
        <v>122.94</v>
      </c>
      <c r="F703" s="750">
        <v>116.75</v>
      </c>
      <c r="G703" s="751">
        <v>114.25</v>
      </c>
      <c r="H703" s="750">
        <v>114.77</v>
      </c>
      <c r="I703" s="751">
        <v>111.07</v>
      </c>
      <c r="J703" s="750">
        <v>127.29</v>
      </c>
      <c r="K703" s="751">
        <v>127.29</v>
      </c>
      <c r="L703" s="285">
        <v>84.13</v>
      </c>
    </row>
    <row r="704" spans="1:13" ht="20.100000000000001" customHeight="1" x14ac:dyDescent="0.25">
      <c r="A704" s="150">
        <v>6</v>
      </c>
      <c r="B704" s="478" t="s">
        <v>276</v>
      </c>
      <c r="C704" s="480"/>
      <c r="D704" s="750">
        <v>88.5</v>
      </c>
      <c r="E704" s="751">
        <v>76.05</v>
      </c>
      <c r="F704" s="750">
        <v>125.82</v>
      </c>
      <c r="G704" s="751">
        <v>141.82</v>
      </c>
      <c r="H704" s="750">
        <v>78.47</v>
      </c>
      <c r="I704" s="751">
        <v>77.180000000000007</v>
      </c>
      <c r="J704" s="750">
        <v>95.32</v>
      </c>
      <c r="K704" s="751">
        <v>95.32</v>
      </c>
      <c r="L704" s="285">
        <v>46.33</v>
      </c>
    </row>
    <row r="705" spans="1:12" ht="20.100000000000001" customHeight="1" x14ac:dyDescent="0.25">
      <c r="A705" s="150">
        <v>7</v>
      </c>
      <c r="B705" s="478" t="s">
        <v>277</v>
      </c>
      <c r="C705" s="480"/>
      <c r="D705" s="750">
        <v>76.430000000000007</v>
      </c>
      <c r="E705" s="751">
        <v>76.38</v>
      </c>
      <c r="F705" s="750">
        <v>133.91999999999999</v>
      </c>
      <c r="G705" s="751">
        <v>147.91999999999999</v>
      </c>
      <c r="H705" s="750">
        <v>77.5</v>
      </c>
      <c r="I705" s="751">
        <v>74.09</v>
      </c>
      <c r="J705" s="750">
        <v>94.79</v>
      </c>
      <c r="K705" s="751">
        <v>94.79</v>
      </c>
      <c r="L705" s="285">
        <v>50.23</v>
      </c>
    </row>
    <row r="706" spans="1:12" ht="20.100000000000001" customHeight="1" x14ac:dyDescent="0.25">
      <c r="A706" s="372">
        <v>8</v>
      </c>
      <c r="B706" s="759" t="s">
        <v>278</v>
      </c>
      <c r="C706" s="760"/>
      <c r="D706" s="750">
        <v>109.16</v>
      </c>
      <c r="E706" s="751">
        <v>109.16</v>
      </c>
      <c r="F706" s="750">
        <v>97.8</v>
      </c>
      <c r="G706" s="751">
        <v>107.06</v>
      </c>
      <c r="H706" s="750">
        <v>104.48</v>
      </c>
      <c r="I706" s="751">
        <v>104.48</v>
      </c>
      <c r="J706" s="750">
        <v>67.5</v>
      </c>
      <c r="K706" s="751">
        <v>67.5</v>
      </c>
      <c r="L706" s="370">
        <v>60.32</v>
      </c>
    </row>
    <row r="707" spans="1:12" ht="20.100000000000001" customHeight="1" x14ac:dyDescent="0.25">
      <c r="A707" s="150">
        <v>9</v>
      </c>
      <c r="B707" s="478" t="s">
        <v>279</v>
      </c>
      <c r="C707" s="480"/>
      <c r="D707" s="750">
        <v>125.82</v>
      </c>
      <c r="E707" s="751">
        <v>125.82</v>
      </c>
      <c r="F707" s="750">
        <v>124.04</v>
      </c>
      <c r="G707" s="751">
        <v>164.44</v>
      </c>
      <c r="H707" s="750">
        <v>92.68</v>
      </c>
      <c r="I707" s="751">
        <v>92.68</v>
      </c>
      <c r="J707" s="750">
        <v>68.75</v>
      </c>
      <c r="K707" s="751">
        <v>68.75</v>
      </c>
      <c r="L707" s="285">
        <v>74.19</v>
      </c>
    </row>
    <row r="708" spans="1:12" ht="20.100000000000001" customHeight="1" x14ac:dyDescent="0.25">
      <c r="A708" s="150">
        <v>10</v>
      </c>
      <c r="B708" s="478" t="s">
        <v>280</v>
      </c>
      <c r="C708" s="480"/>
      <c r="D708" s="750">
        <v>134.91999999999999</v>
      </c>
      <c r="E708" s="751">
        <v>126.33</v>
      </c>
      <c r="F708" s="750">
        <v>114.95</v>
      </c>
      <c r="G708" s="751">
        <v>115.15</v>
      </c>
      <c r="H708" s="750">
        <v>130.12</v>
      </c>
      <c r="I708" s="751">
        <v>117.29</v>
      </c>
      <c r="J708" s="750">
        <v>145.5</v>
      </c>
      <c r="K708" s="751">
        <v>143</v>
      </c>
      <c r="L708" s="285">
        <v>71.11</v>
      </c>
    </row>
    <row r="709" spans="1:12" ht="20.100000000000001" customHeight="1" x14ac:dyDescent="0.25">
      <c r="A709" s="150">
        <v>11</v>
      </c>
      <c r="B709" s="478" t="s">
        <v>281</v>
      </c>
      <c r="C709" s="480"/>
      <c r="D709" s="750">
        <v>44.5</v>
      </c>
      <c r="E709" s="751">
        <v>40.83</v>
      </c>
      <c r="F709" s="750">
        <v>212.33</v>
      </c>
      <c r="G709" s="751">
        <v>206</v>
      </c>
      <c r="H709" s="750">
        <v>38.65</v>
      </c>
      <c r="I709" s="751">
        <v>42.94</v>
      </c>
      <c r="J709" s="750">
        <v>89.4</v>
      </c>
      <c r="K709" s="751">
        <v>64.400000000000006</v>
      </c>
      <c r="L709" s="285">
        <v>35.46</v>
      </c>
    </row>
    <row r="710" spans="1:12" ht="20.100000000000001" customHeight="1" x14ac:dyDescent="0.25">
      <c r="A710" s="150">
        <v>12</v>
      </c>
      <c r="B710" s="478" t="s">
        <v>282</v>
      </c>
      <c r="C710" s="480"/>
      <c r="D710" s="750">
        <v>64.17</v>
      </c>
      <c r="E710" s="751">
        <v>45.67</v>
      </c>
      <c r="F710" s="750">
        <v>173.67</v>
      </c>
      <c r="G710" s="751">
        <v>156.66999999999999</v>
      </c>
      <c r="H710" s="750">
        <v>59.17</v>
      </c>
      <c r="I710" s="751">
        <v>46.4</v>
      </c>
      <c r="J710" s="750">
        <v>59.4</v>
      </c>
      <c r="K710" s="751">
        <v>74</v>
      </c>
      <c r="L710" s="285">
        <v>29</v>
      </c>
    </row>
    <row r="711" spans="1:12" ht="20.100000000000001" customHeight="1" x14ac:dyDescent="0.25">
      <c r="A711" s="150">
        <v>13</v>
      </c>
      <c r="B711" s="478" t="s">
        <v>283</v>
      </c>
      <c r="C711" s="480"/>
      <c r="D711" s="750">
        <v>158</v>
      </c>
      <c r="E711" s="751">
        <v>513.33000000000004</v>
      </c>
      <c r="F711" s="750">
        <v>427</v>
      </c>
      <c r="G711" s="751">
        <v>462</v>
      </c>
      <c r="H711" s="750">
        <v>190.33</v>
      </c>
      <c r="I711" s="751">
        <v>390.77</v>
      </c>
      <c r="J711" s="750">
        <v>162.6</v>
      </c>
      <c r="K711" s="751">
        <v>251</v>
      </c>
      <c r="L711" s="285">
        <v>100.37</v>
      </c>
    </row>
    <row r="712" spans="1:12" ht="20.100000000000001" customHeight="1" x14ac:dyDescent="0.25">
      <c r="A712" s="150">
        <v>14</v>
      </c>
      <c r="B712" s="478" t="s">
        <v>284</v>
      </c>
      <c r="C712" s="480"/>
      <c r="D712" s="750">
        <v>185.33</v>
      </c>
      <c r="E712" s="751">
        <v>362.67</v>
      </c>
      <c r="F712" s="750">
        <v>437</v>
      </c>
      <c r="G712" s="751">
        <v>473</v>
      </c>
      <c r="H712" s="750">
        <v>204.6</v>
      </c>
      <c r="I712" s="751">
        <v>327.64999999999998</v>
      </c>
      <c r="J712" s="750">
        <v>174.6</v>
      </c>
      <c r="K712" s="751">
        <v>300.8</v>
      </c>
      <c r="L712" s="285">
        <v>121.83</v>
      </c>
    </row>
    <row r="713" spans="1:12" ht="20.100000000000001" customHeight="1" x14ac:dyDescent="0.25">
      <c r="A713" s="150">
        <v>15</v>
      </c>
      <c r="B713" s="478" t="s">
        <v>285</v>
      </c>
      <c r="C713" s="480"/>
      <c r="D713" s="750">
        <v>60.17</v>
      </c>
      <c r="E713" s="751">
        <v>49.17</v>
      </c>
      <c r="F713" s="750">
        <v>212.33</v>
      </c>
      <c r="G713" s="751">
        <v>260.67</v>
      </c>
      <c r="H713" s="750">
        <v>71.959999999999994</v>
      </c>
      <c r="I713" s="751">
        <v>49.6</v>
      </c>
      <c r="J713" s="750">
        <v>80.8</v>
      </c>
      <c r="K713" s="751">
        <v>72.2</v>
      </c>
      <c r="L713" s="285">
        <v>46.91</v>
      </c>
    </row>
    <row r="714" spans="1:12" ht="20.100000000000001" customHeight="1" x14ac:dyDescent="0.25">
      <c r="A714" s="150">
        <v>16</v>
      </c>
      <c r="B714" s="478" t="s">
        <v>286</v>
      </c>
      <c r="C714" s="480"/>
      <c r="D714" s="750">
        <v>57.33</v>
      </c>
      <c r="E714" s="751">
        <v>40.33</v>
      </c>
      <c r="F714" s="750">
        <v>216.33</v>
      </c>
      <c r="G714" s="751">
        <v>201.33</v>
      </c>
      <c r="H714" s="750">
        <v>57.27</v>
      </c>
      <c r="I714" s="751">
        <v>40.28</v>
      </c>
      <c r="J714" s="750">
        <v>80.400000000000006</v>
      </c>
      <c r="K714" s="751">
        <v>69</v>
      </c>
      <c r="L714" s="285">
        <v>35.49</v>
      </c>
    </row>
    <row r="715" spans="1:12" ht="20.100000000000001" customHeight="1" x14ac:dyDescent="0.25">
      <c r="A715" s="150">
        <v>17</v>
      </c>
      <c r="B715" s="478" t="s">
        <v>287</v>
      </c>
      <c r="C715" s="480"/>
      <c r="D715" s="750">
        <v>60.17</v>
      </c>
      <c r="E715" s="751">
        <v>45.83</v>
      </c>
      <c r="F715" s="750">
        <v>218.33</v>
      </c>
      <c r="G715" s="751">
        <v>208.67</v>
      </c>
      <c r="H715" s="750">
        <v>55.2</v>
      </c>
      <c r="I715" s="751">
        <v>39.18</v>
      </c>
      <c r="J715" s="750">
        <v>70</v>
      </c>
      <c r="K715" s="751">
        <v>72</v>
      </c>
      <c r="L715" s="285">
        <v>34.049999999999997</v>
      </c>
    </row>
    <row r="716" spans="1:12" ht="20.100000000000001" customHeight="1" x14ac:dyDescent="0.25">
      <c r="A716" s="150">
        <v>18</v>
      </c>
      <c r="B716" s="478" t="s">
        <v>288</v>
      </c>
      <c r="C716" s="480"/>
      <c r="D716" s="750">
        <v>199.17</v>
      </c>
      <c r="E716" s="751">
        <v>178.5</v>
      </c>
      <c r="F716" s="750">
        <v>435.2</v>
      </c>
      <c r="G716" s="751">
        <v>412</v>
      </c>
      <c r="H716" s="750">
        <v>176.58</v>
      </c>
      <c r="I716" s="751">
        <v>163.4</v>
      </c>
      <c r="J716" s="750">
        <v>223</v>
      </c>
      <c r="K716" s="751">
        <v>203</v>
      </c>
      <c r="L716" s="285">
        <v>161.08000000000001</v>
      </c>
    </row>
    <row r="717" spans="1:12" ht="20.100000000000001" customHeight="1" x14ac:dyDescent="0.25">
      <c r="A717" s="150">
        <v>19</v>
      </c>
      <c r="B717" s="478" t="s">
        <v>289</v>
      </c>
      <c r="C717" s="480"/>
      <c r="D717" s="750">
        <v>188.67</v>
      </c>
      <c r="E717" s="751">
        <v>183</v>
      </c>
      <c r="F717" s="750">
        <v>406.2</v>
      </c>
      <c r="G717" s="751">
        <v>433</v>
      </c>
      <c r="H717" s="750">
        <v>159.35</v>
      </c>
      <c r="I717" s="751">
        <v>165.42</v>
      </c>
      <c r="J717" s="750">
        <v>177.4</v>
      </c>
      <c r="K717" s="751">
        <v>222</v>
      </c>
      <c r="L717" s="285">
        <v>127.6</v>
      </c>
    </row>
    <row r="718" spans="1:12" ht="20.100000000000001" customHeight="1" x14ac:dyDescent="0.25">
      <c r="A718" s="150">
        <v>20</v>
      </c>
      <c r="B718" s="478" t="s">
        <v>290</v>
      </c>
      <c r="C718" s="480"/>
      <c r="D718" s="750">
        <v>328.17</v>
      </c>
      <c r="E718" s="751">
        <v>387.17</v>
      </c>
      <c r="F718" s="750">
        <v>612.5</v>
      </c>
      <c r="G718" s="751">
        <v>536.25</v>
      </c>
      <c r="H718" s="750">
        <v>305.83</v>
      </c>
      <c r="I718" s="751">
        <v>255.71</v>
      </c>
      <c r="J718" s="750">
        <v>370</v>
      </c>
      <c r="K718" s="751">
        <v>315</v>
      </c>
      <c r="L718" s="285">
        <v>199.26</v>
      </c>
    </row>
    <row r="719" spans="1:12" ht="20.100000000000001" customHeight="1" x14ac:dyDescent="0.25">
      <c r="A719" s="150">
        <v>21</v>
      </c>
      <c r="B719" s="507" t="s">
        <v>291</v>
      </c>
      <c r="C719" s="507"/>
      <c r="D719" s="750">
        <v>159</v>
      </c>
      <c r="E719" s="751">
        <v>153.83000000000001</v>
      </c>
      <c r="F719" s="750">
        <v>405</v>
      </c>
      <c r="G719" s="751">
        <v>423</v>
      </c>
      <c r="H719" s="750">
        <v>140.27000000000001</v>
      </c>
      <c r="I719" s="751">
        <v>127.98</v>
      </c>
      <c r="J719" s="750">
        <v>142.4</v>
      </c>
      <c r="K719" s="751">
        <v>150.6</v>
      </c>
      <c r="L719" s="285">
        <v>90.49</v>
      </c>
    </row>
    <row r="720" spans="1:12" ht="20.100000000000001" customHeight="1" x14ac:dyDescent="0.25">
      <c r="A720" s="150">
        <v>22</v>
      </c>
      <c r="B720" s="507" t="s">
        <v>292</v>
      </c>
      <c r="C720" s="507"/>
      <c r="D720" s="750">
        <v>54.7</v>
      </c>
      <c r="E720" s="751">
        <v>57.5</v>
      </c>
      <c r="F720" s="750">
        <v>100.08</v>
      </c>
      <c r="G720" s="751">
        <v>117.8</v>
      </c>
      <c r="H720" s="750">
        <v>47.52</v>
      </c>
      <c r="I720" s="751">
        <v>47.52</v>
      </c>
      <c r="J720" s="750">
        <v>81</v>
      </c>
      <c r="K720" s="751">
        <v>78.8</v>
      </c>
      <c r="L720" s="285">
        <v>40.130000000000003</v>
      </c>
    </row>
    <row r="721" spans="1:12" ht="20.100000000000001" customHeight="1" x14ac:dyDescent="0.25">
      <c r="A721" s="150">
        <v>23</v>
      </c>
      <c r="B721" s="507" t="s">
        <v>293</v>
      </c>
      <c r="C721" s="507"/>
      <c r="D721" s="750">
        <v>255.67</v>
      </c>
      <c r="E721" s="751">
        <v>253</v>
      </c>
      <c r="F721" s="750">
        <v>382</v>
      </c>
      <c r="G721" s="751">
        <v>404</v>
      </c>
      <c r="H721" s="750">
        <v>282.39</v>
      </c>
      <c r="I721" s="751">
        <v>277.17</v>
      </c>
      <c r="J721" s="750">
        <v>262</v>
      </c>
      <c r="K721" s="751">
        <v>262</v>
      </c>
      <c r="L721" s="285">
        <v>213.11</v>
      </c>
    </row>
    <row r="722" spans="1:12" ht="20.100000000000001" customHeight="1" x14ac:dyDescent="0.25">
      <c r="A722" s="150">
        <v>24</v>
      </c>
      <c r="B722" s="507" t="s">
        <v>294</v>
      </c>
      <c r="C722" s="507"/>
      <c r="D722" s="750">
        <v>223.9</v>
      </c>
      <c r="E722" s="751">
        <v>223.9</v>
      </c>
      <c r="F722" s="750">
        <v>286</v>
      </c>
      <c r="G722" s="751">
        <v>270</v>
      </c>
      <c r="H722" s="750">
        <v>230.82</v>
      </c>
      <c r="I722" s="751">
        <v>230.07</v>
      </c>
      <c r="J722" s="750">
        <v>197</v>
      </c>
      <c r="K722" s="751">
        <v>193</v>
      </c>
      <c r="L722" s="285">
        <v>149.16</v>
      </c>
    </row>
    <row r="723" spans="1:12" ht="20.100000000000001" customHeight="1" x14ac:dyDescent="0.25">
      <c r="A723" s="150">
        <v>25</v>
      </c>
      <c r="B723" s="478" t="s">
        <v>295</v>
      </c>
      <c r="C723" s="480"/>
      <c r="D723" s="750">
        <v>343</v>
      </c>
      <c r="E723" s="751">
        <v>349</v>
      </c>
      <c r="F723" s="761">
        <v>343</v>
      </c>
      <c r="G723" s="761">
        <v>349</v>
      </c>
      <c r="H723" s="750">
        <v>372.19</v>
      </c>
      <c r="I723" s="751">
        <v>374.82</v>
      </c>
      <c r="J723" s="750">
        <v>372.19</v>
      </c>
      <c r="K723" s="751">
        <v>374.82</v>
      </c>
      <c r="L723" s="285">
        <v>354.81</v>
      </c>
    </row>
    <row r="724" spans="1:12" ht="20.100000000000001" customHeight="1" x14ac:dyDescent="0.25">
      <c r="A724" s="150">
        <v>26</v>
      </c>
      <c r="B724" s="478" t="s">
        <v>296</v>
      </c>
      <c r="C724" s="480"/>
      <c r="D724" s="750">
        <v>558.5</v>
      </c>
      <c r="E724" s="751">
        <v>548.75</v>
      </c>
      <c r="F724" s="761">
        <v>558.5</v>
      </c>
      <c r="G724" s="761">
        <v>548.75</v>
      </c>
      <c r="H724" s="750">
        <v>496.14</v>
      </c>
      <c r="I724" s="751">
        <v>479.58</v>
      </c>
      <c r="J724" s="750">
        <v>372.19</v>
      </c>
      <c r="K724" s="751">
        <v>374.82</v>
      </c>
      <c r="L724" s="285">
        <v>466</v>
      </c>
    </row>
    <row r="725" spans="1:12" ht="20.100000000000001" customHeight="1" x14ac:dyDescent="0.25">
      <c r="A725" s="150">
        <v>27</v>
      </c>
      <c r="B725" s="478" t="s">
        <v>297</v>
      </c>
      <c r="C725" s="480"/>
      <c r="D725" s="750">
        <v>387.83</v>
      </c>
      <c r="E725" s="751">
        <v>382.17</v>
      </c>
      <c r="F725" s="761">
        <v>387.83</v>
      </c>
      <c r="G725" s="761">
        <v>382.17</v>
      </c>
      <c r="H725" s="750">
        <v>350.09</v>
      </c>
      <c r="I725" s="751">
        <v>347.48</v>
      </c>
      <c r="J725" s="750">
        <v>385</v>
      </c>
      <c r="K725" s="751">
        <v>385</v>
      </c>
      <c r="L725" s="285">
        <v>299.87</v>
      </c>
    </row>
    <row r="726" spans="1:12" ht="20.100000000000001" customHeight="1" x14ac:dyDescent="0.25">
      <c r="A726" s="150">
        <v>28</v>
      </c>
      <c r="B726" s="478" t="s">
        <v>298</v>
      </c>
      <c r="C726" s="480"/>
      <c r="D726" s="750">
        <v>226</v>
      </c>
      <c r="E726" s="751">
        <v>224.33</v>
      </c>
      <c r="F726" s="761">
        <v>317.60000000000002</v>
      </c>
      <c r="G726" s="761">
        <v>345.92</v>
      </c>
      <c r="H726" s="750">
        <v>200.04</v>
      </c>
      <c r="I726" s="751">
        <v>194.55</v>
      </c>
      <c r="J726" s="750">
        <v>251</v>
      </c>
      <c r="K726" s="751">
        <v>241</v>
      </c>
      <c r="L726" s="285">
        <v>165.65</v>
      </c>
    </row>
    <row r="727" spans="1:12" ht="20.100000000000001" customHeight="1" x14ac:dyDescent="0.25">
      <c r="A727" s="372">
        <v>29</v>
      </c>
      <c r="B727" s="759" t="s">
        <v>299</v>
      </c>
      <c r="C727" s="760"/>
      <c r="D727" s="750">
        <v>288.89999999999998</v>
      </c>
      <c r="E727" s="751">
        <v>277.60000000000002</v>
      </c>
      <c r="F727" s="750">
        <v>288.89999999999998</v>
      </c>
      <c r="G727" s="751">
        <v>277.60000000000002</v>
      </c>
      <c r="H727" s="750">
        <v>282.42</v>
      </c>
      <c r="I727" s="751">
        <v>269.54000000000002</v>
      </c>
      <c r="J727" s="750">
        <v>247</v>
      </c>
      <c r="K727" s="751">
        <v>253</v>
      </c>
      <c r="L727" s="370">
        <v>220.14</v>
      </c>
    </row>
    <row r="728" spans="1:12" s="9" customFormat="1" ht="20.100000000000001" customHeight="1" x14ac:dyDescent="0.25">
      <c r="A728" s="150">
        <v>30</v>
      </c>
      <c r="B728" s="478" t="s">
        <v>300</v>
      </c>
      <c r="C728" s="480"/>
      <c r="D728" s="750">
        <v>300.31</v>
      </c>
      <c r="E728" s="751">
        <v>300.31</v>
      </c>
      <c r="F728" s="761">
        <v>532.5</v>
      </c>
      <c r="G728" s="761">
        <v>600</v>
      </c>
      <c r="H728" s="750">
        <v>364.73</v>
      </c>
      <c r="I728" s="751">
        <v>370.07</v>
      </c>
      <c r="J728" s="750">
        <v>247.8</v>
      </c>
      <c r="K728" s="751">
        <v>245.8</v>
      </c>
      <c r="L728" s="285">
        <v>217.3</v>
      </c>
    </row>
    <row r="729" spans="1:12" s="62" customFormat="1" ht="34.5" customHeight="1" x14ac:dyDescent="0.25">
      <c r="A729" s="150">
        <v>31</v>
      </c>
      <c r="B729" s="478" t="s">
        <v>464</v>
      </c>
      <c r="C729" s="480"/>
      <c r="D729" s="750">
        <v>96.42</v>
      </c>
      <c r="E729" s="751">
        <v>99.27</v>
      </c>
      <c r="F729" s="761">
        <v>128.75</v>
      </c>
      <c r="G729" s="761">
        <v>134.15</v>
      </c>
      <c r="H729" s="750">
        <v>106.02</v>
      </c>
      <c r="I729" s="751">
        <v>104.82</v>
      </c>
      <c r="J729" s="750">
        <v>94</v>
      </c>
      <c r="K729" s="751">
        <v>100</v>
      </c>
      <c r="L729" s="285">
        <v>60.61</v>
      </c>
    </row>
    <row r="730" spans="1:12" s="62" customFormat="1" ht="20.100000000000001" customHeight="1" x14ac:dyDescent="0.25">
      <c r="A730" s="150">
        <v>32</v>
      </c>
      <c r="B730" s="478" t="s">
        <v>301</v>
      </c>
      <c r="C730" s="480"/>
      <c r="D730" s="750">
        <v>176.5</v>
      </c>
      <c r="E730" s="751">
        <v>176.5</v>
      </c>
      <c r="F730" s="761">
        <v>447.02</v>
      </c>
      <c r="G730" s="761">
        <v>483.14</v>
      </c>
      <c r="H730" s="750">
        <v>141.81</v>
      </c>
      <c r="I730" s="751">
        <v>142.91999999999999</v>
      </c>
      <c r="J730" s="750">
        <v>130.87</v>
      </c>
      <c r="K730" s="751">
        <v>132.80000000000001</v>
      </c>
      <c r="L730" s="285">
        <v>91.14</v>
      </c>
    </row>
    <row r="731" spans="1:12" s="15" customFormat="1" ht="20.100000000000001" customHeight="1" x14ac:dyDescent="0.25">
      <c r="A731" s="150">
        <v>33</v>
      </c>
      <c r="B731" s="478" t="s">
        <v>302</v>
      </c>
      <c r="C731" s="480"/>
      <c r="D731" s="750">
        <v>550.58000000000004</v>
      </c>
      <c r="E731" s="751">
        <v>553.82000000000005</v>
      </c>
      <c r="F731" s="761">
        <v>600.24</v>
      </c>
      <c r="G731" s="761">
        <v>599.91999999999996</v>
      </c>
      <c r="H731" s="750">
        <v>431.72</v>
      </c>
      <c r="I731" s="751">
        <v>428.57</v>
      </c>
      <c r="J731" s="750">
        <v>473.97</v>
      </c>
      <c r="K731" s="751">
        <v>432.22</v>
      </c>
      <c r="L731" s="285">
        <v>234.15</v>
      </c>
    </row>
    <row r="732" spans="1:12" s="15" customFormat="1" ht="20.100000000000001" customHeight="1" x14ac:dyDescent="0.25">
      <c r="A732" s="150">
        <v>34</v>
      </c>
      <c r="B732" s="478" t="s">
        <v>303</v>
      </c>
      <c r="C732" s="480"/>
      <c r="D732" s="750">
        <v>814.26</v>
      </c>
      <c r="E732" s="751">
        <v>829.63</v>
      </c>
      <c r="F732" s="761">
        <v>769.48</v>
      </c>
      <c r="G732" s="761">
        <v>801.55</v>
      </c>
      <c r="H732" s="750">
        <v>802</v>
      </c>
      <c r="I732" s="751">
        <v>787.01</v>
      </c>
      <c r="J732" s="750">
        <v>767.67</v>
      </c>
      <c r="K732" s="751">
        <v>830.56</v>
      </c>
      <c r="L732" s="285">
        <v>634.17999999999995</v>
      </c>
    </row>
    <row r="733" spans="1:12" s="63" customFormat="1" ht="20.100000000000001" customHeight="1" x14ac:dyDescent="0.25">
      <c r="A733" s="150">
        <v>35</v>
      </c>
      <c r="B733" s="478" t="s">
        <v>304</v>
      </c>
      <c r="C733" s="480"/>
      <c r="D733" s="750">
        <v>830.11</v>
      </c>
      <c r="E733" s="751">
        <v>772.38</v>
      </c>
      <c r="F733" s="761">
        <v>968.18</v>
      </c>
      <c r="G733" s="761">
        <v>963.64</v>
      </c>
      <c r="H733" s="750">
        <v>639.70000000000005</v>
      </c>
      <c r="I733" s="751">
        <v>641</v>
      </c>
      <c r="J733" s="750">
        <v>703.64</v>
      </c>
      <c r="K733" s="751">
        <v>681.82</v>
      </c>
      <c r="L733" s="285">
        <v>393.06</v>
      </c>
    </row>
    <row r="734" spans="1:12" s="63" customFormat="1" ht="20.100000000000001" customHeight="1" x14ac:dyDescent="0.25">
      <c r="A734" s="150">
        <v>36</v>
      </c>
      <c r="B734" s="478" t="s">
        <v>305</v>
      </c>
      <c r="C734" s="480"/>
      <c r="D734" s="750">
        <v>579.33000000000004</v>
      </c>
      <c r="E734" s="751">
        <v>558.5</v>
      </c>
      <c r="F734" s="761">
        <v>954</v>
      </c>
      <c r="G734" s="761">
        <v>927.6</v>
      </c>
      <c r="H734" s="750">
        <v>619.61</v>
      </c>
      <c r="I734" s="751">
        <v>610.02</v>
      </c>
      <c r="J734" s="750">
        <v>756</v>
      </c>
      <c r="K734" s="751">
        <v>724</v>
      </c>
      <c r="L734" s="285">
        <v>548.83000000000004</v>
      </c>
    </row>
    <row r="735" spans="1:12" s="47" customFormat="1" ht="20.100000000000001" customHeight="1" x14ac:dyDescent="0.25">
      <c r="A735" s="150">
        <v>37</v>
      </c>
      <c r="B735" s="478" t="s">
        <v>306</v>
      </c>
      <c r="C735" s="480"/>
      <c r="D735" s="750">
        <v>72.33</v>
      </c>
      <c r="E735" s="751">
        <v>82.33</v>
      </c>
      <c r="F735" s="761">
        <v>157.66999999999999</v>
      </c>
      <c r="G735" s="761">
        <v>178.67</v>
      </c>
      <c r="H735" s="750">
        <v>62.61</v>
      </c>
      <c r="I735" s="751">
        <v>73.94</v>
      </c>
      <c r="J735" s="750">
        <v>72</v>
      </c>
      <c r="K735" s="751">
        <v>89</v>
      </c>
      <c r="L735" s="285">
        <v>58.65</v>
      </c>
    </row>
    <row r="736" spans="1:12" s="47" customFormat="1" ht="20.100000000000001" customHeight="1" x14ac:dyDescent="0.25">
      <c r="A736" s="150">
        <v>38</v>
      </c>
      <c r="B736" s="478" t="s">
        <v>307</v>
      </c>
      <c r="C736" s="480"/>
      <c r="D736" s="750">
        <v>203.74</v>
      </c>
      <c r="E736" s="751">
        <v>198.32</v>
      </c>
      <c r="F736" s="761">
        <v>450.56</v>
      </c>
      <c r="G736" s="761">
        <v>446.67</v>
      </c>
      <c r="H736" s="750">
        <v>211.71</v>
      </c>
      <c r="I736" s="751">
        <v>225.38</v>
      </c>
      <c r="J736" s="750">
        <v>262.44</v>
      </c>
      <c r="K736" s="751">
        <v>238.67</v>
      </c>
      <c r="L736" s="285">
        <v>152.75</v>
      </c>
    </row>
    <row r="737" spans="1:15" ht="20.100000000000001" customHeight="1" x14ac:dyDescent="0.25">
      <c r="A737" s="150">
        <v>39</v>
      </c>
      <c r="B737" s="478" t="s">
        <v>308</v>
      </c>
      <c r="C737" s="480"/>
      <c r="D737" s="750">
        <v>133.88</v>
      </c>
      <c r="E737" s="751">
        <v>130.58000000000001</v>
      </c>
      <c r="F737" s="761">
        <v>196.38</v>
      </c>
      <c r="G737" s="761">
        <v>198.87</v>
      </c>
      <c r="H737" s="750">
        <v>120.13</v>
      </c>
      <c r="I737" s="751">
        <v>123.39</v>
      </c>
      <c r="J737" s="750">
        <v>148.83000000000001</v>
      </c>
      <c r="K737" s="768">
        <v>156.44</v>
      </c>
      <c r="L737" s="285">
        <v>105.04</v>
      </c>
    </row>
    <row r="738" spans="1:15" s="47" customFormat="1" ht="20.100000000000001" customHeight="1" x14ac:dyDescent="0.25">
      <c r="A738" s="150">
        <v>40</v>
      </c>
      <c r="B738" s="478" t="s">
        <v>309</v>
      </c>
      <c r="C738" s="480"/>
      <c r="D738" s="750">
        <v>33</v>
      </c>
      <c r="E738" s="751">
        <v>33</v>
      </c>
      <c r="F738" s="761">
        <v>83</v>
      </c>
      <c r="G738" s="761">
        <v>75.8</v>
      </c>
      <c r="H738" s="750">
        <v>33.08</v>
      </c>
      <c r="I738" s="751">
        <v>32.92</v>
      </c>
      <c r="J738" s="750">
        <v>58</v>
      </c>
      <c r="K738" s="768">
        <v>62.6</v>
      </c>
      <c r="L738" s="285">
        <v>18.11</v>
      </c>
    </row>
    <row r="739" spans="1:15" s="47" customFormat="1" ht="20.100000000000001" customHeight="1" x14ac:dyDescent="0.25">
      <c r="A739" s="150">
        <v>41</v>
      </c>
      <c r="B739" s="478" t="s">
        <v>310</v>
      </c>
      <c r="C739" s="480"/>
      <c r="D739" s="750">
        <v>1046.72</v>
      </c>
      <c r="E739" s="751"/>
      <c r="F739" s="761">
        <v>1225</v>
      </c>
      <c r="G739" s="761">
        <v>1145</v>
      </c>
      <c r="H739" s="750">
        <v>986.95</v>
      </c>
      <c r="I739" s="751">
        <v>909.03</v>
      </c>
      <c r="J739" s="750">
        <v>666</v>
      </c>
      <c r="K739" s="768">
        <v>657.6</v>
      </c>
      <c r="L739" s="285">
        <v>726.94</v>
      </c>
    </row>
    <row r="740" spans="1:15" s="47" customFormat="1" ht="20.100000000000001" customHeight="1" x14ac:dyDescent="0.25">
      <c r="A740" s="150">
        <v>42</v>
      </c>
      <c r="B740" s="478" t="s">
        <v>311</v>
      </c>
      <c r="C740" s="480"/>
      <c r="D740" s="750">
        <v>3541.67</v>
      </c>
      <c r="E740" s="751">
        <v>3475</v>
      </c>
      <c r="F740" s="761">
        <v>3100</v>
      </c>
      <c r="G740" s="761">
        <v>2825</v>
      </c>
      <c r="H740" s="750">
        <v>2721.93</v>
      </c>
      <c r="I740" s="751">
        <v>2721.93</v>
      </c>
      <c r="J740" s="761">
        <v>3300</v>
      </c>
      <c r="K740" s="750">
        <v>3300</v>
      </c>
      <c r="L740" s="285">
        <v>2118.4699999999998</v>
      </c>
    </row>
    <row r="741" spans="1:15" s="47" customFormat="1" ht="21" customHeight="1" x14ac:dyDescent="0.2">
      <c r="A741" s="772" t="s">
        <v>595</v>
      </c>
      <c r="B741" s="772"/>
      <c r="C741" s="772"/>
      <c r="D741" s="773"/>
      <c r="E741" s="773"/>
      <c r="F741" s="773"/>
      <c r="G741" s="773"/>
      <c r="H741" s="773"/>
      <c r="I741" s="773"/>
      <c r="J741" s="773"/>
      <c r="K741" s="773"/>
      <c r="L741" s="773"/>
    </row>
    <row r="742" spans="1:15" s="47" customFormat="1" ht="17.25" customHeight="1" x14ac:dyDescent="0.2">
      <c r="A742" s="439"/>
      <c r="B742" s="439"/>
      <c r="C742" s="439"/>
      <c r="D742" s="439"/>
      <c r="E742" s="439"/>
      <c r="F742" s="439"/>
      <c r="G742" s="439"/>
      <c r="H742" s="439"/>
      <c r="I742" s="439"/>
      <c r="J742" s="439"/>
      <c r="K742" s="439"/>
      <c r="L742" s="439"/>
    </row>
    <row r="743" spans="1:15" s="47" customFormat="1" ht="32.25" customHeight="1" x14ac:dyDescent="0.2">
      <c r="A743" s="718" t="s">
        <v>312</v>
      </c>
      <c r="B743" s="718"/>
      <c r="C743" s="718"/>
      <c r="D743" s="718"/>
      <c r="E743" s="718"/>
      <c r="F743" s="718"/>
      <c r="G743" s="718"/>
      <c r="H743" s="718"/>
      <c r="I743" s="718"/>
      <c r="J743" s="718"/>
      <c r="K743" s="718"/>
      <c r="L743" s="718"/>
    </row>
    <row r="744" spans="1:15" s="47" customFormat="1" ht="60" customHeight="1" x14ac:dyDescent="0.2">
      <c r="A744" s="393" t="s">
        <v>14</v>
      </c>
      <c r="B744" s="764" t="s">
        <v>28</v>
      </c>
      <c r="C744" s="764"/>
      <c r="D744" s="764"/>
      <c r="E744" s="764"/>
      <c r="F744" s="764"/>
      <c r="G744" s="394" t="s">
        <v>16</v>
      </c>
      <c r="H744" s="764" t="s">
        <v>580</v>
      </c>
      <c r="I744" s="764"/>
      <c r="J744" s="764" t="s">
        <v>581</v>
      </c>
      <c r="K744" s="764"/>
      <c r="L744" s="393" t="s">
        <v>313</v>
      </c>
      <c r="M744" s="47" t="s">
        <v>453</v>
      </c>
    </row>
    <row r="745" spans="1:15" s="47" customFormat="1" ht="20.100000000000001" customHeight="1" x14ac:dyDescent="0.2">
      <c r="A745" s="395">
        <v>1</v>
      </c>
      <c r="B745" s="765" t="s">
        <v>314</v>
      </c>
      <c r="C745" s="765"/>
      <c r="D745" s="765"/>
      <c r="E745" s="765"/>
      <c r="F745" s="765"/>
      <c r="G745" s="766" t="s">
        <v>76</v>
      </c>
      <c r="H745" s="767">
        <v>105.5</v>
      </c>
      <c r="I745" s="767"/>
      <c r="J745" s="767">
        <v>103</v>
      </c>
      <c r="K745" s="767"/>
      <c r="L745" s="398">
        <f>J745-H745</f>
        <v>-2.5</v>
      </c>
      <c r="N745" s="105"/>
      <c r="O745" s="57"/>
    </row>
    <row r="746" spans="1:15" s="47" customFormat="1" ht="20.100000000000001" customHeight="1" x14ac:dyDescent="0.2">
      <c r="A746" s="396" t="s">
        <v>20</v>
      </c>
      <c r="B746" s="762" t="s">
        <v>315</v>
      </c>
      <c r="C746" s="762"/>
      <c r="D746" s="762"/>
      <c r="E746" s="762"/>
      <c r="F746" s="762"/>
      <c r="G746" s="766"/>
      <c r="H746" s="763">
        <v>105.4</v>
      </c>
      <c r="I746" s="763"/>
      <c r="J746" s="763">
        <v>102.7</v>
      </c>
      <c r="K746" s="763"/>
      <c r="L746" s="399">
        <f>J746-H746</f>
        <v>-2.7000000000000028</v>
      </c>
      <c r="N746" s="105"/>
      <c r="O746" s="106"/>
    </row>
    <row r="747" spans="1:15" ht="20.100000000000001" customHeight="1" x14ac:dyDescent="0.2">
      <c r="A747" s="397"/>
      <c r="B747" s="771" t="s">
        <v>316</v>
      </c>
      <c r="C747" s="771"/>
      <c r="D747" s="771"/>
      <c r="E747" s="771"/>
      <c r="F747" s="771"/>
      <c r="G747" s="766"/>
      <c r="H747" s="763">
        <v>106.3</v>
      </c>
      <c r="I747" s="763"/>
      <c r="J747" s="763">
        <v>102.9</v>
      </c>
      <c r="K747" s="763"/>
      <c r="L747" s="399">
        <f>J747-H747</f>
        <v>-3.3999999999999915</v>
      </c>
      <c r="N747" s="105"/>
      <c r="O747" s="106"/>
    </row>
    <row r="748" spans="1:15" s="47" customFormat="1" ht="20.100000000000001" customHeight="1" x14ac:dyDescent="0.2">
      <c r="A748" s="397"/>
      <c r="B748" s="771" t="s">
        <v>317</v>
      </c>
      <c r="C748" s="771"/>
      <c r="D748" s="771"/>
      <c r="E748" s="771"/>
      <c r="F748" s="771"/>
      <c r="G748" s="766"/>
      <c r="H748" s="763">
        <v>104.5</v>
      </c>
      <c r="I748" s="763"/>
      <c r="J748" s="763">
        <v>102.5</v>
      </c>
      <c r="K748" s="763"/>
      <c r="L748" s="399">
        <f>J748-H748</f>
        <v>-2</v>
      </c>
      <c r="N748" s="105"/>
      <c r="O748" s="106"/>
    </row>
    <row r="749" spans="1:15" s="47" customFormat="1" ht="20.100000000000001" customHeight="1" x14ac:dyDescent="0.2">
      <c r="A749" s="396" t="s">
        <v>22</v>
      </c>
      <c r="B749" s="762" t="s">
        <v>318</v>
      </c>
      <c r="C749" s="762"/>
      <c r="D749" s="762"/>
      <c r="E749" s="762"/>
      <c r="F749" s="762"/>
      <c r="G749" s="766"/>
      <c r="H749" s="763">
        <v>105.6</v>
      </c>
      <c r="I749" s="763"/>
      <c r="J749" s="763">
        <v>103.7</v>
      </c>
      <c r="K749" s="763"/>
      <c r="L749" s="399">
        <f>J749-H749</f>
        <v>-1.8999999999999915</v>
      </c>
      <c r="N749" s="105"/>
      <c r="O749" s="106"/>
    </row>
    <row r="750" spans="1:15" s="47" customFormat="1" ht="17.25" customHeight="1" x14ac:dyDescent="0.2">
      <c r="A750" s="440"/>
      <c r="B750" s="440"/>
      <c r="C750" s="440"/>
      <c r="D750" s="440"/>
      <c r="E750" s="440"/>
      <c r="F750" s="440"/>
      <c r="G750" s="440"/>
      <c r="H750" s="440"/>
      <c r="I750" s="440"/>
      <c r="J750" s="440"/>
      <c r="K750" s="440"/>
      <c r="L750" s="440"/>
      <c r="N750" s="57"/>
      <c r="O750" s="57"/>
    </row>
    <row r="751" spans="1:15" ht="32.25" customHeight="1" x14ac:dyDescent="0.2">
      <c r="A751" s="633" t="s">
        <v>515</v>
      </c>
      <c r="B751" s="633"/>
      <c r="C751" s="633"/>
      <c r="D751" s="633"/>
      <c r="E751" s="633"/>
      <c r="F751" s="633"/>
      <c r="G751" s="633"/>
      <c r="H751" s="633"/>
      <c r="I751" s="633"/>
      <c r="J751" s="633"/>
      <c r="K751" s="633"/>
      <c r="L751" s="633"/>
    </row>
    <row r="752" spans="1:15" s="47" customFormat="1" ht="45.75" customHeight="1" x14ac:dyDescent="0.2">
      <c r="A752" s="232" t="s">
        <v>14</v>
      </c>
      <c r="B752" s="432" t="s">
        <v>28</v>
      </c>
      <c r="C752" s="432"/>
      <c r="D752" s="432"/>
      <c r="E752" s="432"/>
      <c r="F752" s="432"/>
      <c r="G752" s="238" t="s">
        <v>16</v>
      </c>
      <c r="H752" s="435" t="s">
        <v>578</v>
      </c>
      <c r="I752" s="435"/>
      <c r="J752" s="435" t="s">
        <v>576</v>
      </c>
      <c r="K752" s="435"/>
      <c r="L752" s="232" t="s">
        <v>29</v>
      </c>
    </row>
    <row r="753" spans="1:12" ht="20.100000000000001" customHeight="1" x14ac:dyDescent="0.2">
      <c r="A753" s="238">
        <v>1</v>
      </c>
      <c r="B753" s="411" t="s">
        <v>476</v>
      </c>
      <c r="C753" s="412"/>
      <c r="D753" s="412"/>
      <c r="E753" s="412"/>
      <c r="F753" s="413"/>
      <c r="G753" s="238" t="s">
        <v>109</v>
      </c>
      <c r="H753" s="774">
        <f>SUM(H754:H757)</f>
        <v>44</v>
      </c>
      <c r="I753" s="775"/>
      <c r="J753" s="774">
        <f>SUM(J754:J757)</f>
        <v>44</v>
      </c>
      <c r="K753" s="775"/>
      <c r="L753" s="16">
        <f>J753/H753*100</f>
        <v>100</v>
      </c>
    </row>
    <row r="754" spans="1:12" s="63" customFormat="1" ht="20.100000000000001" customHeight="1" x14ac:dyDescent="0.25">
      <c r="A754" s="270"/>
      <c r="B754" s="456" t="s">
        <v>130</v>
      </c>
      <c r="C754" s="457"/>
      <c r="D754" s="457"/>
      <c r="E754" s="457"/>
      <c r="F754" s="458"/>
      <c r="G754" s="237" t="s">
        <v>109</v>
      </c>
      <c r="H754" s="769">
        <v>22</v>
      </c>
      <c r="I754" s="770"/>
      <c r="J754" s="769">
        <v>22</v>
      </c>
      <c r="K754" s="770"/>
      <c r="L754" s="14">
        <f>J754/H754*100</f>
        <v>100</v>
      </c>
    </row>
    <row r="755" spans="1:12" s="47" customFormat="1" ht="20.100000000000001" customHeight="1" x14ac:dyDescent="0.2">
      <c r="A755" s="270"/>
      <c r="B755" s="456" t="s">
        <v>131</v>
      </c>
      <c r="C755" s="457" t="s">
        <v>109</v>
      </c>
      <c r="D755" s="457">
        <v>0</v>
      </c>
      <c r="E755" s="457">
        <v>0</v>
      </c>
      <c r="F755" s="458" t="s">
        <v>35</v>
      </c>
      <c r="G755" s="237" t="s">
        <v>109</v>
      </c>
      <c r="H755" s="769">
        <v>0</v>
      </c>
      <c r="I755" s="770"/>
      <c r="J755" s="769">
        <v>0</v>
      </c>
      <c r="K755" s="770"/>
      <c r="L755" s="14" t="s">
        <v>35</v>
      </c>
    </row>
    <row r="756" spans="1:12" s="47" customFormat="1" ht="20.100000000000001" customHeight="1" x14ac:dyDescent="0.2">
      <c r="A756" s="270"/>
      <c r="B756" s="456" t="s">
        <v>134</v>
      </c>
      <c r="C756" s="457" t="s">
        <v>109</v>
      </c>
      <c r="D756" s="457">
        <v>5</v>
      </c>
      <c r="E756" s="457">
        <v>5</v>
      </c>
      <c r="F756" s="458">
        <f>E756/D756%</f>
        <v>100</v>
      </c>
      <c r="G756" s="237" t="s">
        <v>109</v>
      </c>
      <c r="H756" s="769">
        <v>5</v>
      </c>
      <c r="I756" s="770"/>
      <c r="J756" s="769">
        <v>5</v>
      </c>
      <c r="K756" s="770"/>
      <c r="L756" s="14">
        <f>J756/H756*100</f>
        <v>100</v>
      </c>
    </row>
    <row r="757" spans="1:12" s="47" customFormat="1" ht="20.100000000000001" customHeight="1" x14ac:dyDescent="0.2">
      <c r="A757" s="270"/>
      <c r="B757" s="456" t="s">
        <v>135</v>
      </c>
      <c r="C757" s="457" t="s">
        <v>109</v>
      </c>
      <c r="D757" s="457">
        <v>17</v>
      </c>
      <c r="E757" s="457">
        <v>17</v>
      </c>
      <c r="F757" s="458">
        <f>E757/D757%</f>
        <v>99.999999999999986</v>
      </c>
      <c r="G757" s="237" t="s">
        <v>109</v>
      </c>
      <c r="H757" s="769">
        <v>17</v>
      </c>
      <c r="I757" s="770"/>
      <c r="J757" s="769">
        <v>17</v>
      </c>
      <c r="K757" s="770"/>
      <c r="L757" s="14">
        <f>J757/H757*100</f>
        <v>100</v>
      </c>
    </row>
    <row r="758" spans="1:12" ht="18" customHeight="1" x14ac:dyDescent="0.2">
      <c r="A758" s="238">
        <v>2</v>
      </c>
      <c r="B758" s="411" t="s">
        <v>477</v>
      </c>
      <c r="C758" s="412"/>
      <c r="D758" s="412"/>
      <c r="E758" s="412"/>
      <c r="F758" s="413"/>
      <c r="G758" s="238" t="s">
        <v>109</v>
      </c>
      <c r="H758" s="774">
        <f>SUM(H759:H762)</f>
        <v>13</v>
      </c>
      <c r="I758" s="775"/>
      <c r="J758" s="774">
        <f>SUM(J759:J762)</f>
        <v>13</v>
      </c>
      <c r="K758" s="775"/>
      <c r="L758" s="16">
        <f>J758/H758*100</f>
        <v>100</v>
      </c>
    </row>
    <row r="759" spans="1:12" ht="18" customHeight="1" x14ac:dyDescent="0.2">
      <c r="A759" s="270"/>
      <c r="B759" s="456" t="s">
        <v>130</v>
      </c>
      <c r="C759" s="457"/>
      <c r="D759" s="457"/>
      <c r="E759" s="457"/>
      <c r="F759" s="458"/>
      <c r="G759" s="237" t="s">
        <v>109</v>
      </c>
      <c r="H759" s="769">
        <v>7</v>
      </c>
      <c r="I759" s="770"/>
      <c r="J759" s="769">
        <v>7</v>
      </c>
      <c r="K759" s="770"/>
      <c r="L759" s="14">
        <f>J759/H759*100</f>
        <v>100</v>
      </c>
    </row>
    <row r="760" spans="1:12" ht="18" customHeight="1" x14ac:dyDescent="0.2">
      <c r="A760" s="270"/>
      <c r="B760" s="456" t="s">
        <v>131</v>
      </c>
      <c r="C760" s="457" t="s">
        <v>109</v>
      </c>
      <c r="D760" s="457">
        <v>0</v>
      </c>
      <c r="E760" s="457">
        <v>0</v>
      </c>
      <c r="F760" s="458" t="s">
        <v>35</v>
      </c>
      <c r="G760" s="237" t="s">
        <v>109</v>
      </c>
      <c r="H760" s="769">
        <v>0</v>
      </c>
      <c r="I760" s="770"/>
      <c r="J760" s="769">
        <v>0</v>
      </c>
      <c r="K760" s="770"/>
      <c r="L760" s="14" t="s">
        <v>35</v>
      </c>
    </row>
    <row r="761" spans="1:12" ht="18" customHeight="1" x14ac:dyDescent="0.2">
      <c r="A761" s="270"/>
      <c r="B761" s="456" t="s">
        <v>134</v>
      </c>
      <c r="C761" s="457" t="s">
        <v>109</v>
      </c>
      <c r="D761" s="457">
        <v>2</v>
      </c>
      <c r="E761" s="457">
        <v>2</v>
      </c>
      <c r="F761" s="458">
        <f>E761/D761%</f>
        <v>100</v>
      </c>
      <c r="G761" s="237" t="s">
        <v>109</v>
      </c>
      <c r="H761" s="769">
        <v>2</v>
      </c>
      <c r="I761" s="770"/>
      <c r="J761" s="769">
        <v>2</v>
      </c>
      <c r="K761" s="770"/>
      <c r="L761" s="14">
        <f>J761/H761*100</f>
        <v>100</v>
      </c>
    </row>
    <row r="762" spans="1:12" ht="18" customHeight="1" x14ac:dyDescent="0.2">
      <c r="A762" s="298"/>
      <c r="B762" s="460" t="s">
        <v>135</v>
      </c>
      <c r="C762" s="460" t="s">
        <v>109</v>
      </c>
      <c r="D762" s="460">
        <v>4</v>
      </c>
      <c r="E762" s="460">
        <v>4</v>
      </c>
      <c r="F762" s="460">
        <f>E762/D762%</f>
        <v>100</v>
      </c>
      <c r="G762" s="295" t="s">
        <v>109</v>
      </c>
      <c r="H762" s="776">
        <v>4</v>
      </c>
      <c r="I762" s="776"/>
      <c r="J762" s="776">
        <v>4</v>
      </c>
      <c r="K762" s="776"/>
      <c r="L762" s="14">
        <f>J762/H762*100</f>
        <v>100</v>
      </c>
    </row>
    <row r="763" spans="1:12" ht="30" customHeight="1" x14ac:dyDescent="0.2">
      <c r="A763" s="777" t="s">
        <v>478</v>
      </c>
      <c r="B763" s="778"/>
      <c r="C763" s="778"/>
      <c r="D763" s="778"/>
      <c r="E763" s="778"/>
      <c r="F763" s="778"/>
      <c r="G763" s="778"/>
      <c r="H763" s="778"/>
      <c r="I763" s="778"/>
      <c r="J763" s="778"/>
      <c r="K763" s="778"/>
      <c r="L763" s="778"/>
    </row>
    <row r="764" spans="1:12" ht="44.25" customHeight="1" x14ac:dyDescent="0.2">
      <c r="A764" s="290" t="s">
        <v>14</v>
      </c>
      <c r="B764" s="432" t="s">
        <v>28</v>
      </c>
      <c r="C764" s="432"/>
      <c r="D764" s="432"/>
      <c r="E764" s="432"/>
      <c r="F764" s="432"/>
      <c r="G764" s="289" t="s">
        <v>16</v>
      </c>
      <c r="H764" s="435" t="s">
        <v>578</v>
      </c>
      <c r="I764" s="435"/>
      <c r="J764" s="435" t="s">
        <v>576</v>
      </c>
      <c r="K764" s="435"/>
      <c r="L764" s="290" t="s">
        <v>29</v>
      </c>
    </row>
    <row r="765" spans="1:12" ht="33.75" customHeight="1" x14ac:dyDescent="0.2">
      <c r="A765" s="238">
        <v>3</v>
      </c>
      <c r="B765" s="411" t="s">
        <v>479</v>
      </c>
      <c r="C765" s="412"/>
      <c r="D765" s="412"/>
      <c r="E765" s="412"/>
      <c r="F765" s="413"/>
      <c r="G765" s="238" t="s">
        <v>109</v>
      </c>
      <c r="H765" s="774">
        <v>22</v>
      </c>
      <c r="I765" s="775"/>
      <c r="J765" s="774">
        <f>SUM(J766:J769)</f>
        <v>22</v>
      </c>
      <c r="K765" s="775"/>
      <c r="L765" s="16">
        <f>J765/H765*100</f>
        <v>100</v>
      </c>
    </row>
    <row r="766" spans="1:12" ht="18" customHeight="1" x14ac:dyDescent="0.2">
      <c r="A766" s="270"/>
      <c r="B766" s="456" t="s">
        <v>130</v>
      </c>
      <c r="C766" s="457"/>
      <c r="D766" s="457"/>
      <c r="E766" s="457"/>
      <c r="F766" s="458"/>
      <c r="G766" s="237" t="s">
        <v>109</v>
      </c>
      <c r="H766" s="769">
        <v>7</v>
      </c>
      <c r="I766" s="770"/>
      <c r="J766" s="769">
        <v>7</v>
      </c>
      <c r="K766" s="770"/>
      <c r="L766" s="14">
        <f>J766/H766*100</f>
        <v>100</v>
      </c>
    </row>
    <row r="767" spans="1:12" ht="18" customHeight="1" x14ac:dyDescent="0.2">
      <c r="A767" s="270"/>
      <c r="B767" s="456" t="s">
        <v>131</v>
      </c>
      <c r="C767" s="457"/>
      <c r="D767" s="457"/>
      <c r="E767" s="457"/>
      <c r="F767" s="458"/>
      <c r="G767" s="237" t="s">
        <v>109</v>
      </c>
      <c r="H767" s="769">
        <v>0</v>
      </c>
      <c r="I767" s="770"/>
      <c r="J767" s="769">
        <v>0</v>
      </c>
      <c r="K767" s="770"/>
      <c r="L767" s="14" t="s">
        <v>35</v>
      </c>
    </row>
    <row r="768" spans="1:12" ht="18" customHeight="1" x14ac:dyDescent="0.2">
      <c r="A768" s="270"/>
      <c r="B768" s="456" t="s">
        <v>134</v>
      </c>
      <c r="C768" s="457"/>
      <c r="D768" s="457"/>
      <c r="E768" s="457"/>
      <c r="F768" s="458"/>
      <c r="G768" s="237" t="s">
        <v>109</v>
      </c>
      <c r="H768" s="769">
        <v>4</v>
      </c>
      <c r="I768" s="770"/>
      <c r="J768" s="769">
        <v>4</v>
      </c>
      <c r="K768" s="770"/>
      <c r="L768" s="14">
        <f>J768/H768*100</f>
        <v>100</v>
      </c>
    </row>
    <row r="769" spans="1:12" ht="18" customHeight="1" x14ac:dyDescent="0.2">
      <c r="A769" s="270"/>
      <c r="B769" s="456" t="s">
        <v>135</v>
      </c>
      <c r="C769" s="457"/>
      <c r="D769" s="457"/>
      <c r="E769" s="457"/>
      <c r="F769" s="458"/>
      <c r="G769" s="237" t="s">
        <v>109</v>
      </c>
      <c r="H769" s="769">
        <v>11</v>
      </c>
      <c r="I769" s="770"/>
      <c r="J769" s="769">
        <v>11</v>
      </c>
      <c r="K769" s="770"/>
      <c r="L769" s="14">
        <f>J769/H769*100</f>
        <v>100</v>
      </c>
    </row>
    <row r="770" spans="1:12" ht="33" customHeight="1" x14ac:dyDescent="0.2">
      <c r="A770" s="238">
        <v>4</v>
      </c>
      <c r="B770" s="411" t="s">
        <v>480</v>
      </c>
      <c r="C770" s="412"/>
      <c r="D770" s="412"/>
      <c r="E770" s="412"/>
      <c r="F770" s="413"/>
      <c r="G770" s="238" t="s">
        <v>109</v>
      </c>
      <c r="H770" s="774">
        <f>H771+H772+H773+H774</f>
        <v>51</v>
      </c>
      <c r="I770" s="775"/>
      <c r="J770" s="774">
        <f>J771+J772+J773+J774</f>
        <v>51</v>
      </c>
      <c r="K770" s="775"/>
      <c r="L770" s="16">
        <f>J770/H770*100</f>
        <v>100</v>
      </c>
    </row>
    <row r="771" spans="1:12" ht="18.95" customHeight="1" x14ac:dyDescent="0.2">
      <c r="A771" s="270"/>
      <c r="B771" s="456" t="s">
        <v>130</v>
      </c>
      <c r="C771" s="457"/>
      <c r="D771" s="457"/>
      <c r="E771" s="457"/>
      <c r="F771" s="458"/>
      <c r="G771" s="237" t="s">
        <v>109</v>
      </c>
      <c r="H771" s="769">
        <v>42</v>
      </c>
      <c r="I771" s="770"/>
      <c r="J771" s="769">
        <v>42</v>
      </c>
      <c r="K771" s="770"/>
      <c r="L771" s="14">
        <f>J771/H771*100</f>
        <v>100</v>
      </c>
    </row>
    <row r="772" spans="1:12" ht="18.95" customHeight="1" x14ac:dyDescent="0.2">
      <c r="A772" s="270"/>
      <c r="B772" s="456" t="s">
        <v>131</v>
      </c>
      <c r="C772" s="457"/>
      <c r="D772" s="457"/>
      <c r="E772" s="457"/>
      <c r="F772" s="458"/>
      <c r="G772" s="237" t="s">
        <v>109</v>
      </c>
      <c r="H772" s="769">
        <v>0</v>
      </c>
      <c r="I772" s="770"/>
      <c r="J772" s="769">
        <v>0</v>
      </c>
      <c r="K772" s="770"/>
      <c r="L772" s="14" t="s">
        <v>35</v>
      </c>
    </row>
    <row r="773" spans="1:12" ht="18.95" customHeight="1" x14ac:dyDescent="0.2">
      <c r="A773" s="270"/>
      <c r="B773" s="456" t="s">
        <v>134</v>
      </c>
      <c r="C773" s="457"/>
      <c r="D773" s="457"/>
      <c r="E773" s="457"/>
      <c r="F773" s="458"/>
      <c r="G773" s="237" t="s">
        <v>109</v>
      </c>
      <c r="H773" s="769">
        <v>6</v>
      </c>
      <c r="I773" s="770"/>
      <c r="J773" s="769">
        <v>6</v>
      </c>
      <c r="K773" s="770"/>
      <c r="L773" s="14">
        <f>J773/H773*100</f>
        <v>100</v>
      </c>
    </row>
    <row r="774" spans="1:12" ht="18.95" customHeight="1" x14ac:dyDescent="0.2">
      <c r="A774" s="270"/>
      <c r="B774" s="456" t="s">
        <v>135</v>
      </c>
      <c r="C774" s="457"/>
      <c r="D774" s="457"/>
      <c r="E774" s="457"/>
      <c r="F774" s="458"/>
      <c r="G774" s="237" t="s">
        <v>109</v>
      </c>
      <c r="H774" s="769">
        <v>3</v>
      </c>
      <c r="I774" s="770"/>
      <c r="J774" s="769">
        <v>3</v>
      </c>
      <c r="K774" s="770"/>
      <c r="L774" s="14">
        <f>J774/H774*100</f>
        <v>100</v>
      </c>
    </row>
    <row r="775" spans="1:12" ht="34.5" customHeight="1" x14ac:dyDescent="0.2">
      <c r="A775" s="238">
        <v>5</v>
      </c>
      <c r="B775" s="411" t="s">
        <v>481</v>
      </c>
      <c r="C775" s="412"/>
      <c r="D775" s="412"/>
      <c r="E775" s="412"/>
      <c r="F775" s="413"/>
      <c r="G775" s="238" t="s">
        <v>109</v>
      </c>
      <c r="H775" s="774">
        <f>SUM(H776:H779)</f>
        <v>15</v>
      </c>
      <c r="I775" s="775"/>
      <c r="J775" s="774">
        <f>SUM(J776:J779)</f>
        <v>15</v>
      </c>
      <c r="K775" s="775"/>
      <c r="L775" s="16">
        <f>J775/H775*100</f>
        <v>100</v>
      </c>
    </row>
    <row r="776" spans="1:12" ht="20.100000000000001" customHeight="1" x14ac:dyDescent="0.2">
      <c r="A776" s="270"/>
      <c r="B776" s="456" t="s">
        <v>130</v>
      </c>
      <c r="C776" s="457"/>
      <c r="D776" s="457"/>
      <c r="E776" s="457"/>
      <c r="F776" s="458"/>
      <c r="G776" s="237" t="s">
        <v>109</v>
      </c>
      <c r="H776" s="769">
        <v>2</v>
      </c>
      <c r="I776" s="770"/>
      <c r="J776" s="769">
        <v>2</v>
      </c>
      <c r="K776" s="770"/>
      <c r="L776" s="14">
        <f>J776/H776*100</f>
        <v>100</v>
      </c>
    </row>
    <row r="777" spans="1:12" ht="20.100000000000001" customHeight="1" x14ac:dyDescent="0.2">
      <c r="A777" s="270"/>
      <c r="B777" s="456" t="s">
        <v>131</v>
      </c>
      <c r="C777" s="457"/>
      <c r="D777" s="457"/>
      <c r="E777" s="457"/>
      <c r="F777" s="458"/>
      <c r="G777" s="237" t="s">
        <v>109</v>
      </c>
      <c r="H777" s="769">
        <v>0</v>
      </c>
      <c r="I777" s="770"/>
      <c r="J777" s="769">
        <v>0</v>
      </c>
      <c r="K777" s="770"/>
      <c r="L777" s="14" t="s">
        <v>35</v>
      </c>
    </row>
    <row r="778" spans="1:12" ht="20.100000000000001" customHeight="1" x14ac:dyDescent="0.2">
      <c r="A778" s="270"/>
      <c r="B778" s="456" t="s">
        <v>134</v>
      </c>
      <c r="C778" s="457"/>
      <c r="D778" s="457"/>
      <c r="E778" s="457"/>
      <c r="F778" s="458"/>
      <c r="G778" s="237" t="s">
        <v>109</v>
      </c>
      <c r="H778" s="769">
        <v>7</v>
      </c>
      <c r="I778" s="770"/>
      <c r="J778" s="769">
        <v>7</v>
      </c>
      <c r="K778" s="770"/>
      <c r="L778" s="14">
        <f>J778/H778*100</f>
        <v>100</v>
      </c>
    </row>
    <row r="779" spans="1:12" ht="20.100000000000001" customHeight="1" x14ac:dyDescent="0.2">
      <c r="A779" s="270"/>
      <c r="B779" s="456" t="s">
        <v>135</v>
      </c>
      <c r="C779" s="457"/>
      <c r="D779" s="457"/>
      <c r="E779" s="457"/>
      <c r="F779" s="458"/>
      <c r="G779" s="237" t="s">
        <v>109</v>
      </c>
      <c r="H779" s="769">
        <v>6</v>
      </c>
      <c r="I779" s="770"/>
      <c r="J779" s="769">
        <v>6</v>
      </c>
      <c r="K779" s="770"/>
      <c r="L779" s="14">
        <f>J779/H779*100</f>
        <v>100</v>
      </c>
    </row>
    <row r="780" spans="1:12" ht="32.25" customHeight="1" x14ac:dyDescent="0.2">
      <c r="A780" s="238">
        <v>6</v>
      </c>
      <c r="B780" s="411" t="s">
        <v>482</v>
      </c>
      <c r="C780" s="412"/>
      <c r="D780" s="412"/>
      <c r="E780" s="412"/>
      <c r="F780" s="413"/>
      <c r="G780" s="238" t="s">
        <v>109</v>
      </c>
      <c r="H780" s="774">
        <f>H781+H782+H783+H784</f>
        <v>8</v>
      </c>
      <c r="I780" s="775"/>
      <c r="J780" s="774">
        <f>J781+J782+J783+J784</f>
        <v>8</v>
      </c>
      <c r="K780" s="775"/>
      <c r="L780" s="16">
        <f>J780/H780*100</f>
        <v>100</v>
      </c>
    </row>
    <row r="781" spans="1:12" ht="20.100000000000001" customHeight="1" x14ac:dyDescent="0.2">
      <c r="A781" s="270"/>
      <c r="B781" s="456" t="s">
        <v>130</v>
      </c>
      <c r="C781" s="457"/>
      <c r="D781" s="457"/>
      <c r="E781" s="457"/>
      <c r="F781" s="458"/>
      <c r="G781" s="237" t="s">
        <v>109</v>
      </c>
      <c r="H781" s="769">
        <v>6</v>
      </c>
      <c r="I781" s="770"/>
      <c r="J781" s="769">
        <v>6</v>
      </c>
      <c r="K781" s="770"/>
      <c r="L781" s="14">
        <f>J781/H781*100</f>
        <v>100</v>
      </c>
    </row>
    <row r="782" spans="1:12" ht="20.100000000000001" customHeight="1" x14ac:dyDescent="0.2">
      <c r="A782" s="270"/>
      <c r="B782" s="456" t="s">
        <v>131</v>
      </c>
      <c r="C782" s="457"/>
      <c r="D782" s="457"/>
      <c r="E782" s="457"/>
      <c r="F782" s="458"/>
      <c r="G782" s="237" t="s">
        <v>109</v>
      </c>
      <c r="H782" s="769">
        <v>0</v>
      </c>
      <c r="I782" s="770"/>
      <c r="J782" s="769">
        <v>0</v>
      </c>
      <c r="K782" s="770"/>
      <c r="L782" s="14" t="s">
        <v>35</v>
      </c>
    </row>
    <row r="783" spans="1:12" s="15" customFormat="1" ht="20.100000000000001" customHeight="1" x14ac:dyDescent="0.2">
      <c r="A783" s="270"/>
      <c r="B783" s="456" t="s">
        <v>134</v>
      </c>
      <c r="C783" s="457"/>
      <c r="D783" s="457"/>
      <c r="E783" s="457"/>
      <c r="F783" s="458"/>
      <c r="G783" s="237" t="s">
        <v>109</v>
      </c>
      <c r="H783" s="769">
        <v>2</v>
      </c>
      <c r="I783" s="770"/>
      <c r="J783" s="769">
        <v>2</v>
      </c>
      <c r="K783" s="770"/>
      <c r="L783" s="14">
        <f>J783/H783*100</f>
        <v>100</v>
      </c>
    </row>
    <row r="784" spans="1:12" s="15" customFormat="1" ht="20.100000000000001" customHeight="1" x14ac:dyDescent="0.2">
      <c r="A784" s="270"/>
      <c r="B784" s="460" t="s">
        <v>135</v>
      </c>
      <c r="C784" s="460"/>
      <c r="D784" s="460"/>
      <c r="E784" s="460"/>
      <c r="F784" s="460"/>
      <c r="G784" s="237" t="s">
        <v>109</v>
      </c>
      <c r="H784" s="769">
        <v>0</v>
      </c>
      <c r="I784" s="770"/>
      <c r="J784" s="776">
        <v>0</v>
      </c>
      <c r="K784" s="776"/>
      <c r="L784" s="14" t="s">
        <v>35</v>
      </c>
    </row>
    <row r="785" spans="1:12" s="15" customFormat="1" ht="20.100000000000001" customHeight="1" x14ac:dyDescent="0.2">
      <c r="A785" s="289">
        <v>7</v>
      </c>
      <c r="B785" s="411" t="s">
        <v>483</v>
      </c>
      <c r="C785" s="412"/>
      <c r="D785" s="412"/>
      <c r="E785" s="412"/>
      <c r="F785" s="413"/>
      <c r="G785" s="289" t="s">
        <v>109</v>
      </c>
      <c r="H785" s="774">
        <f>SUM(H786:H789)</f>
        <v>105</v>
      </c>
      <c r="I785" s="775"/>
      <c r="J785" s="774">
        <f>SUM(J786:J789)</f>
        <v>105</v>
      </c>
      <c r="K785" s="775"/>
      <c r="L785" s="16">
        <f t="shared" ref="L785:L791" si="29">J785/H785*100</f>
        <v>100</v>
      </c>
    </row>
    <row r="786" spans="1:12" s="15" customFormat="1" ht="20.100000000000001" customHeight="1" x14ac:dyDescent="0.2">
      <c r="A786" s="298"/>
      <c r="B786" s="456" t="s">
        <v>130</v>
      </c>
      <c r="C786" s="457"/>
      <c r="D786" s="457"/>
      <c r="E786" s="457"/>
      <c r="F786" s="458"/>
      <c r="G786" s="295" t="s">
        <v>109</v>
      </c>
      <c r="H786" s="769">
        <v>55</v>
      </c>
      <c r="I786" s="770"/>
      <c r="J786" s="769">
        <v>55</v>
      </c>
      <c r="K786" s="770"/>
      <c r="L786" s="14">
        <f t="shared" si="29"/>
        <v>100</v>
      </c>
    </row>
    <row r="787" spans="1:12" s="15" customFormat="1" ht="20.100000000000001" customHeight="1" x14ac:dyDescent="0.2">
      <c r="A787" s="298"/>
      <c r="B787" s="456" t="s">
        <v>131</v>
      </c>
      <c r="C787" s="457"/>
      <c r="D787" s="457"/>
      <c r="E787" s="457"/>
      <c r="F787" s="458"/>
      <c r="G787" s="295" t="s">
        <v>109</v>
      </c>
      <c r="H787" s="769">
        <v>9</v>
      </c>
      <c r="I787" s="770"/>
      <c r="J787" s="769">
        <v>9</v>
      </c>
      <c r="K787" s="770"/>
      <c r="L787" s="14">
        <f t="shared" si="29"/>
        <v>100</v>
      </c>
    </row>
    <row r="788" spans="1:12" s="15" customFormat="1" ht="20.100000000000001" customHeight="1" x14ac:dyDescent="0.2">
      <c r="A788" s="298"/>
      <c r="B788" s="456" t="s">
        <v>134</v>
      </c>
      <c r="C788" s="457"/>
      <c r="D788" s="457"/>
      <c r="E788" s="457"/>
      <c r="F788" s="458"/>
      <c r="G788" s="295" t="s">
        <v>109</v>
      </c>
      <c r="H788" s="769">
        <v>15</v>
      </c>
      <c r="I788" s="770"/>
      <c r="J788" s="769">
        <v>15</v>
      </c>
      <c r="K788" s="770"/>
      <c r="L788" s="14">
        <f t="shared" si="29"/>
        <v>100</v>
      </c>
    </row>
    <row r="789" spans="1:12" s="15" customFormat="1" ht="20.100000000000001" customHeight="1" x14ac:dyDescent="0.2">
      <c r="A789" s="298"/>
      <c r="B789" s="456" t="s">
        <v>135</v>
      </c>
      <c r="C789" s="457"/>
      <c r="D789" s="457"/>
      <c r="E789" s="457"/>
      <c r="F789" s="458"/>
      <c r="G789" s="295" t="s">
        <v>109</v>
      </c>
      <c r="H789" s="769">
        <v>26</v>
      </c>
      <c r="I789" s="770"/>
      <c r="J789" s="769">
        <v>26</v>
      </c>
      <c r="K789" s="770"/>
      <c r="L789" s="14">
        <f t="shared" si="29"/>
        <v>100</v>
      </c>
    </row>
    <row r="790" spans="1:12" s="15" customFormat="1" ht="20.100000000000001" customHeight="1" x14ac:dyDescent="0.2">
      <c r="A790" s="289">
        <v>8</v>
      </c>
      <c r="B790" s="411" t="s">
        <v>484</v>
      </c>
      <c r="C790" s="412"/>
      <c r="D790" s="412"/>
      <c r="E790" s="412"/>
      <c r="F790" s="413"/>
      <c r="G790" s="289" t="s">
        <v>109</v>
      </c>
      <c r="H790" s="774">
        <f>SUM(H791:H794)</f>
        <v>2</v>
      </c>
      <c r="I790" s="775"/>
      <c r="J790" s="774">
        <f>SUM(J791:J794)</f>
        <v>2</v>
      </c>
      <c r="K790" s="775"/>
      <c r="L790" s="16">
        <f t="shared" si="29"/>
        <v>100</v>
      </c>
    </row>
    <row r="791" spans="1:12" s="15" customFormat="1" ht="20.100000000000001" customHeight="1" x14ac:dyDescent="0.2">
      <c r="A791" s="298"/>
      <c r="B791" s="460" t="s">
        <v>130</v>
      </c>
      <c r="C791" s="460"/>
      <c r="D791" s="460"/>
      <c r="E791" s="460"/>
      <c r="F791" s="460"/>
      <c r="G791" s="295" t="s">
        <v>109</v>
      </c>
      <c r="H791" s="776">
        <v>2</v>
      </c>
      <c r="I791" s="776"/>
      <c r="J791" s="776">
        <v>2</v>
      </c>
      <c r="K791" s="776"/>
      <c r="L791" s="14">
        <f t="shared" si="29"/>
        <v>100</v>
      </c>
    </row>
    <row r="792" spans="1:12" s="15" customFormat="1" ht="20.100000000000001" customHeight="1" x14ac:dyDescent="0.2">
      <c r="A792" s="298"/>
      <c r="B792" s="460" t="s">
        <v>131</v>
      </c>
      <c r="C792" s="460"/>
      <c r="D792" s="460"/>
      <c r="E792" s="460"/>
      <c r="F792" s="460"/>
      <c r="G792" s="295" t="s">
        <v>109</v>
      </c>
      <c r="H792" s="776">
        <v>0</v>
      </c>
      <c r="I792" s="776"/>
      <c r="J792" s="776">
        <v>0</v>
      </c>
      <c r="K792" s="776"/>
      <c r="L792" s="14" t="s">
        <v>35</v>
      </c>
    </row>
    <row r="793" spans="1:12" s="15" customFormat="1" ht="20.100000000000001" customHeight="1" x14ac:dyDescent="0.2">
      <c r="A793" s="298"/>
      <c r="B793" s="460" t="s">
        <v>134</v>
      </c>
      <c r="C793" s="460"/>
      <c r="D793" s="460"/>
      <c r="E793" s="460"/>
      <c r="F793" s="460"/>
      <c r="G793" s="295" t="s">
        <v>109</v>
      </c>
      <c r="H793" s="776">
        <v>0</v>
      </c>
      <c r="I793" s="776"/>
      <c r="J793" s="776">
        <v>0</v>
      </c>
      <c r="K793" s="776"/>
      <c r="L793" s="14" t="s">
        <v>35</v>
      </c>
    </row>
    <row r="794" spans="1:12" s="15" customFormat="1" ht="20.100000000000001" customHeight="1" x14ac:dyDescent="0.2">
      <c r="A794" s="298"/>
      <c r="B794" s="460" t="s">
        <v>135</v>
      </c>
      <c r="C794" s="460"/>
      <c r="D794" s="460"/>
      <c r="E794" s="460"/>
      <c r="F794" s="460"/>
      <c r="G794" s="295" t="s">
        <v>109</v>
      </c>
      <c r="H794" s="776">
        <v>0</v>
      </c>
      <c r="I794" s="776"/>
      <c r="J794" s="776">
        <v>0</v>
      </c>
      <c r="K794" s="776"/>
      <c r="L794" s="14" t="s">
        <v>35</v>
      </c>
    </row>
    <row r="795" spans="1:12" s="15" customFormat="1" ht="20.100000000000001" customHeight="1" x14ac:dyDescent="0.2">
      <c r="A795" s="289">
        <v>9</v>
      </c>
      <c r="B795" s="431" t="s">
        <v>319</v>
      </c>
      <c r="C795" s="431"/>
      <c r="D795" s="431"/>
      <c r="E795" s="431"/>
      <c r="F795" s="431"/>
      <c r="G795" s="289" t="s">
        <v>109</v>
      </c>
      <c r="H795" s="798">
        <f>H790+H785+H780+H775+H770+H765+H758+H753</f>
        <v>260</v>
      </c>
      <c r="I795" s="798"/>
      <c r="J795" s="798">
        <f>J753+J758+J765+J770+J775+J780+J785+J790</f>
        <v>260</v>
      </c>
      <c r="K795" s="798"/>
      <c r="L795" s="16">
        <f>J795/H795*100</f>
        <v>100</v>
      </c>
    </row>
    <row r="796" spans="1:12" s="15" customFormat="1" ht="36" customHeight="1" x14ac:dyDescent="0.2">
      <c r="A796" s="289">
        <v>10</v>
      </c>
      <c r="B796" s="431" t="s">
        <v>611</v>
      </c>
      <c r="C796" s="431"/>
      <c r="D796" s="431"/>
      <c r="E796" s="431"/>
      <c r="F796" s="431"/>
      <c r="G796" s="290" t="s">
        <v>320</v>
      </c>
      <c r="H796" s="798">
        <f>H797</f>
        <v>1</v>
      </c>
      <c r="I796" s="798"/>
      <c r="J796" s="798">
        <f>J797</f>
        <v>1</v>
      </c>
      <c r="K796" s="798"/>
      <c r="L796" s="16">
        <f>J796/H796*100</f>
        <v>100</v>
      </c>
    </row>
    <row r="797" spans="1:12" s="15" customFormat="1" ht="20.100000000000001" customHeight="1" x14ac:dyDescent="0.2">
      <c r="A797" s="271" t="s">
        <v>321</v>
      </c>
      <c r="B797" s="507" t="s">
        <v>324</v>
      </c>
      <c r="C797" s="507"/>
      <c r="D797" s="507"/>
      <c r="E797" s="507"/>
      <c r="F797" s="507"/>
      <c r="G797" s="293" t="s">
        <v>320</v>
      </c>
      <c r="H797" s="799">
        <f>H798</f>
        <v>1</v>
      </c>
      <c r="I797" s="799"/>
      <c r="J797" s="799">
        <f>J798</f>
        <v>1</v>
      </c>
      <c r="K797" s="799"/>
      <c r="L797" s="246" t="s">
        <v>35</v>
      </c>
    </row>
    <row r="798" spans="1:12" s="15" customFormat="1" ht="20.100000000000001" customHeight="1" x14ac:dyDescent="0.2">
      <c r="A798" s="296"/>
      <c r="B798" s="507" t="s">
        <v>322</v>
      </c>
      <c r="C798" s="507"/>
      <c r="D798" s="507"/>
      <c r="E798" s="507"/>
      <c r="F798" s="507"/>
      <c r="G798" s="293" t="s">
        <v>320</v>
      </c>
      <c r="H798" s="799">
        <f>H799+H800+H801+H802</f>
        <v>1</v>
      </c>
      <c r="I798" s="799"/>
      <c r="J798" s="799">
        <f>J799+J800+J801+J802</f>
        <v>1</v>
      </c>
      <c r="K798" s="799"/>
      <c r="L798" s="246" t="s">
        <v>35</v>
      </c>
    </row>
    <row r="799" spans="1:12" s="15" customFormat="1" ht="20.100000000000001" customHeight="1" x14ac:dyDescent="0.2">
      <c r="A799" s="295"/>
      <c r="B799" s="456" t="s">
        <v>130</v>
      </c>
      <c r="C799" s="457"/>
      <c r="D799" s="457"/>
      <c r="E799" s="457"/>
      <c r="F799" s="458"/>
      <c r="G799" s="294" t="s">
        <v>320</v>
      </c>
      <c r="H799" s="769">
        <v>1</v>
      </c>
      <c r="I799" s="770"/>
      <c r="J799" s="769">
        <v>1</v>
      </c>
      <c r="K799" s="770"/>
      <c r="L799" s="246" t="s">
        <v>35</v>
      </c>
    </row>
    <row r="800" spans="1:12" s="15" customFormat="1" ht="20.100000000000001" customHeight="1" x14ac:dyDescent="0.2">
      <c r="A800" s="295"/>
      <c r="B800" s="456" t="s">
        <v>131</v>
      </c>
      <c r="C800" s="457"/>
      <c r="D800" s="457"/>
      <c r="E800" s="457"/>
      <c r="F800" s="458"/>
      <c r="G800" s="294" t="s">
        <v>320</v>
      </c>
      <c r="H800" s="769">
        <v>0</v>
      </c>
      <c r="I800" s="770"/>
      <c r="J800" s="769">
        <v>0</v>
      </c>
      <c r="K800" s="770"/>
      <c r="L800" s="14" t="s">
        <v>35</v>
      </c>
    </row>
    <row r="801" spans="1:12" s="15" customFormat="1" ht="20.100000000000001" customHeight="1" x14ac:dyDescent="0.2">
      <c r="A801" s="295"/>
      <c r="B801" s="456" t="s">
        <v>134</v>
      </c>
      <c r="C801" s="457"/>
      <c r="D801" s="457"/>
      <c r="E801" s="457"/>
      <c r="F801" s="458"/>
      <c r="G801" s="294" t="s">
        <v>320</v>
      </c>
      <c r="H801" s="769">
        <v>0</v>
      </c>
      <c r="I801" s="770"/>
      <c r="J801" s="769">
        <v>0</v>
      </c>
      <c r="K801" s="770"/>
      <c r="L801" s="14" t="s">
        <v>35</v>
      </c>
    </row>
    <row r="802" spans="1:12" s="15" customFormat="1" ht="20.100000000000001" customHeight="1" x14ac:dyDescent="0.2">
      <c r="A802" s="295"/>
      <c r="B802" s="456" t="s">
        <v>135</v>
      </c>
      <c r="C802" s="457"/>
      <c r="D802" s="457"/>
      <c r="E802" s="457"/>
      <c r="F802" s="458"/>
      <c r="G802" s="294" t="s">
        <v>320</v>
      </c>
      <c r="H802" s="769">
        <v>0</v>
      </c>
      <c r="I802" s="770"/>
      <c r="J802" s="769">
        <v>0</v>
      </c>
      <c r="K802" s="770"/>
      <c r="L802" s="14" t="s">
        <v>35</v>
      </c>
    </row>
    <row r="803" spans="1:12" s="15" customFormat="1" ht="28.5" customHeight="1" x14ac:dyDescent="0.2">
      <c r="A803" s="289">
        <v>11</v>
      </c>
      <c r="B803" s="411" t="s">
        <v>463</v>
      </c>
      <c r="C803" s="412"/>
      <c r="D803" s="412"/>
      <c r="E803" s="412"/>
      <c r="F803" s="413"/>
      <c r="G803" s="290" t="s">
        <v>320</v>
      </c>
      <c r="H803" s="800">
        <f>H804+H810+H815</f>
        <v>166</v>
      </c>
      <c r="I803" s="801"/>
      <c r="J803" s="774">
        <f>J804+J810+J815</f>
        <v>137</v>
      </c>
      <c r="K803" s="775"/>
      <c r="L803" s="16">
        <f>J803/H803*100</f>
        <v>82.53012048192771</v>
      </c>
    </row>
    <row r="804" spans="1:12" s="15" customFormat="1" ht="20.100000000000001" customHeight="1" x14ac:dyDescent="0.2">
      <c r="A804" s="271" t="s">
        <v>323</v>
      </c>
      <c r="B804" s="478" t="s">
        <v>324</v>
      </c>
      <c r="C804" s="479"/>
      <c r="D804" s="479"/>
      <c r="E804" s="479"/>
      <c r="F804" s="480"/>
      <c r="G804" s="293" t="s">
        <v>320</v>
      </c>
      <c r="H804" s="802">
        <v>10</v>
      </c>
      <c r="I804" s="802"/>
      <c r="J804" s="799">
        <v>8</v>
      </c>
      <c r="K804" s="799"/>
      <c r="L804" s="246">
        <f>J804/H804*100</f>
        <v>80</v>
      </c>
    </row>
    <row r="805" spans="1:12" s="15" customFormat="1" ht="20.100000000000001" customHeight="1" x14ac:dyDescent="0.2">
      <c r="A805" s="295"/>
      <c r="B805" s="478" t="s">
        <v>325</v>
      </c>
      <c r="C805" s="479"/>
      <c r="D805" s="479"/>
      <c r="E805" s="479"/>
      <c r="F805" s="480"/>
      <c r="G805" s="293" t="s">
        <v>320</v>
      </c>
      <c r="H805" s="803">
        <v>4</v>
      </c>
      <c r="I805" s="804"/>
      <c r="J805" s="785">
        <v>3</v>
      </c>
      <c r="K805" s="786"/>
      <c r="L805" s="246">
        <f>J805/H805*100</f>
        <v>75</v>
      </c>
    </row>
    <row r="806" spans="1:12" s="15" customFormat="1" ht="20.100000000000001" customHeight="1" x14ac:dyDescent="0.2">
      <c r="A806" s="295"/>
      <c r="B806" s="456" t="s">
        <v>643</v>
      </c>
      <c r="C806" s="457"/>
      <c r="D806" s="457"/>
      <c r="E806" s="457"/>
      <c r="F806" s="458"/>
      <c r="G806" s="294" t="s">
        <v>320</v>
      </c>
      <c r="H806" s="805">
        <v>4</v>
      </c>
      <c r="I806" s="806"/>
      <c r="J806" s="769">
        <v>3</v>
      </c>
      <c r="K806" s="770"/>
      <c r="L806" s="246">
        <f>J806/H806*100</f>
        <v>75</v>
      </c>
    </row>
    <row r="807" spans="1:12" s="15" customFormat="1" ht="20.100000000000001" customHeight="1" x14ac:dyDescent="0.2">
      <c r="A807" s="295"/>
      <c r="B807" s="456" t="s">
        <v>131</v>
      </c>
      <c r="C807" s="457"/>
      <c r="D807" s="457"/>
      <c r="E807" s="457"/>
      <c r="F807" s="458"/>
      <c r="G807" s="294" t="s">
        <v>320</v>
      </c>
      <c r="H807" s="805">
        <v>0</v>
      </c>
      <c r="I807" s="806"/>
      <c r="J807" s="769">
        <v>0</v>
      </c>
      <c r="K807" s="770"/>
      <c r="L807" s="14" t="s">
        <v>35</v>
      </c>
    </row>
    <row r="808" spans="1:12" s="15" customFormat="1" ht="20.100000000000001" customHeight="1" x14ac:dyDescent="0.2">
      <c r="A808" s="295"/>
      <c r="B808" s="456" t="s">
        <v>134</v>
      </c>
      <c r="C808" s="457"/>
      <c r="D808" s="457"/>
      <c r="E808" s="457"/>
      <c r="F808" s="458"/>
      <c r="G808" s="294" t="s">
        <v>320</v>
      </c>
      <c r="H808" s="805">
        <v>0</v>
      </c>
      <c r="I808" s="806"/>
      <c r="J808" s="769">
        <v>0</v>
      </c>
      <c r="K808" s="770"/>
      <c r="L808" s="14" t="s">
        <v>35</v>
      </c>
    </row>
    <row r="809" spans="1:12" s="15" customFormat="1" ht="20.100000000000001" customHeight="1" x14ac:dyDescent="0.2">
      <c r="A809" s="295"/>
      <c r="B809" s="460" t="s">
        <v>135</v>
      </c>
      <c r="C809" s="460"/>
      <c r="D809" s="460"/>
      <c r="E809" s="460"/>
      <c r="F809" s="460"/>
      <c r="G809" s="294" t="s">
        <v>320</v>
      </c>
      <c r="H809" s="807">
        <v>0</v>
      </c>
      <c r="I809" s="807"/>
      <c r="J809" s="776">
        <v>0</v>
      </c>
      <c r="K809" s="776"/>
      <c r="L809" s="14" t="s">
        <v>35</v>
      </c>
    </row>
    <row r="810" spans="1:12" s="15" customFormat="1" ht="20.100000000000001" customHeight="1" x14ac:dyDescent="0.2">
      <c r="A810" s="271" t="s">
        <v>326</v>
      </c>
      <c r="B810" s="478" t="s">
        <v>327</v>
      </c>
      <c r="C810" s="479"/>
      <c r="D810" s="479"/>
      <c r="E810" s="479"/>
      <c r="F810" s="480"/>
      <c r="G810" s="293" t="s">
        <v>320</v>
      </c>
      <c r="H810" s="803">
        <f>H811+H812+H813+H814</f>
        <v>120</v>
      </c>
      <c r="I810" s="804"/>
      <c r="J810" s="785">
        <f>J811+J812+J813+J814</f>
        <v>93</v>
      </c>
      <c r="K810" s="786"/>
      <c r="L810" s="246">
        <f>J810/H810*100</f>
        <v>77.5</v>
      </c>
    </row>
    <row r="811" spans="1:12" s="15" customFormat="1" ht="20.100000000000001" customHeight="1" x14ac:dyDescent="0.2">
      <c r="A811" s="295"/>
      <c r="B811" s="456" t="s">
        <v>643</v>
      </c>
      <c r="C811" s="457"/>
      <c r="D811" s="457"/>
      <c r="E811" s="457"/>
      <c r="F811" s="458"/>
      <c r="G811" s="294" t="s">
        <v>320</v>
      </c>
      <c r="H811" s="807">
        <v>120</v>
      </c>
      <c r="I811" s="807"/>
      <c r="J811" s="776">
        <v>93</v>
      </c>
      <c r="K811" s="776"/>
      <c r="L811" s="14">
        <f>J811/H811*100</f>
        <v>77.5</v>
      </c>
    </row>
    <row r="812" spans="1:12" s="15" customFormat="1" ht="20.100000000000001" customHeight="1" x14ac:dyDescent="0.2">
      <c r="A812" s="295"/>
      <c r="B812" s="456" t="s">
        <v>131</v>
      </c>
      <c r="C812" s="457"/>
      <c r="D812" s="457"/>
      <c r="E812" s="457"/>
      <c r="F812" s="458"/>
      <c r="G812" s="294" t="s">
        <v>320</v>
      </c>
      <c r="H812" s="776">
        <v>0</v>
      </c>
      <c r="I812" s="776"/>
      <c r="J812" s="776">
        <v>0</v>
      </c>
      <c r="K812" s="776"/>
      <c r="L812" s="14" t="s">
        <v>35</v>
      </c>
    </row>
    <row r="813" spans="1:12" s="15" customFormat="1" ht="20.100000000000001" customHeight="1" x14ac:dyDescent="0.2">
      <c r="A813" s="295"/>
      <c r="B813" s="456" t="s">
        <v>134</v>
      </c>
      <c r="C813" s="457"/>
      <c r="D813" s="457"/>
      <c r="E813" s="457"/>
      <c r="F813" s="458"/>
      <c r="G813" s="294" t="s">
        <v>320</v>
      </c>
      <c r="H813" s="776">
        <v>0</v>
      </c>
      <c r="I813" s="776"/>
      <c r="J813" s="776">
        <v>0</v>
      </c>
      <c r="K813" s="776"/>
      <c r="L813" s="14" t="s">
        <v>35</v>
      </c>
    </row>
    <row r="814" spans="1:12" s="15" customFormat="1" ht="20.100000000000001" customHeight="1" x14ac:dyDescent="0.2">
      <c r="A814" s="295"/>
      <c r="B814" s="456" t="s">
        <v>135</v>
      </c>
      <c r="C814" s="457"/>
      <c r="D814" s="457"/>
      <c r="E814" s="457"/>
      <c r="F814" s="458"/>
      <c r="G814" s="294" t="s">
        <v>320</v>
      </c>
      <c r="H814" s="776">
        <v>0</v>
      </c>
      <c r="I814" s="776"/>
      <c r="J814" s="776">
        <v>0</v>
      </c>
      <c r="K814" s="776"/>
      <c r="L814" s="14" t="s">
        <v>35</v>
      </c>
    </row>
    <row r="815" spans="1:12" s="15" customFormat="1" ht="20.100000000000001" customHeight="1" x14ac:dyDescent="0.2">
      <c r="A815" s="271" t="s">
        <v>328</v>
      </c>
      <c r="B815" s="478" t="s">
        <v>329</v>
      </c>
      <c r="C815" s="479"/>
      <c r="D815" s="479"/>
      <c r="E815" s="479"/>
      <c r="F815" s="480"/>
      <c r="G815" s="293" t="s">
        <v>320</v>
      </c>
      <c r="H815" s="785">
        <f>H816+H817+H818+H819</f>
        <v>36</v>
      </c>
      <c r="I815" s="786"/>
      <c r="J815" s="785">
        <f>J816+J817+J818+J819</f>
        <v>36</v>
      </c>
      <c r="K815" s="786"/>
      <c r="L815" s="246">
        <f>J815/H815*100</f>
        <v>100</v>
      </c>
    </row>
    <row r="816" spans="1:12" s="15" customFormat="1" ht="20.100000000000001" customHeight="1" x14ac:dyDescent="0.2">
      <c r="A816" s="295"/>
      <c r="B816" s="456" t="s">
        <v>130</v>
      </c>
      <c r="C816" s="457"/>
      <c r="D816" s="457"/>
      <c r="E816" s="457"/>
      <c r="F816" s="458"/>
      <c r="G816" s="294" t="s">
        <v>320</v>
      </c>
      <c r="H816" s="769">
        <v>36</v>
      </c>
      <c r="I816" s="770"/>
      <c r="J816" s="769">
        <v>36</v>
      </c>
      <c r="K816" s="770"/>
      <c r="L816" s="14">
        <f>J816/H816*100</f>
        <v>100</v>
      </c>
    </row>
    <row r="817" spans="1:17" s="15" customFormat="1" ht="20.100000000000001" customHeight="1" x14ac:dyDescent="0.2">
      <c r="A817" s="295"/>
      <c r="B817" s="456" t="s">
        <v>131</v>
      </c>
      <c r="C817" s="457"/>
      <c r="D817" s="457"/>
      <c r="E817" s="457"/>
      <c r="F817" s="458"/>
      <c r="G817" s="294" t="s">
        <v>320</v>
      </c>
      <c r="H817" s="769">
        <v>0</v>
      </c>
      <c r="I817" s="770"/>
      <c r="J817" s="769">
        <v>0</v>
      </c>
      <c r="K817" s="770"/>
      <c r="L817" s="14" t="s">
        <v>35</v>
      </c>
    </row>
    <row r="818" spans="1:17" s="15" customFormat="1" ht="20.100000000000001" customHeight="1" x14ac:dyDescent="0.2">
      <c r="A818" s="295"/>
      <c r="B818" s="456" t="s">
        <v>134</v>
      </c>
      <c r="C818" s="457"/>
      <c r="D818" s="457"/>
      <c r="E818" s="457"/>
      <c r="F818" s="458"/>
      <c r="G818" s="294" t="s">
        <v>320</v>
      </c>
      <c r="H818" s="769">
        <v>0</v>
      </c>
      <c r="I818" s="770"/>
      <c r="J818" s="769">
        <v>0</v>
      </c>
      <c r="K818" s="770"/>
      <c r="L818" s="14" t="s">
        <v>35</v>
      </c>
    </row>
    <row r="819" spans="1:17" s="15" customFormat="1" ht="20.100000000000001" customHeight="1" x14ac:dyDescent="0.2">
      <c r="A819" s="295"/>
      <c r="B819" s="456" t="s">
        <v>135</v>
      </c>
      <c r="C819" s="457"/>
      <c r="D819" s="457"/>
      <c r="E819" s="457"/>
      <c r="F819" s="458"/>
      <c r="G819" s="294" t="s">
        <v>320</v>
      </c>
      <c r="H819" s="769">
        <v>0</v>
      </c>
      <c r="I819" s="770"/>
      <c r="J819" s="769">
        <v>0</v>
      </c>
      <c r="K819" s="770"/>
      <c r="L819" s="14" t="s">
        <v>35</v>
      </c>
    </row>
    <row r="820" spans="1:17" s="15" customFormat="1" ht="20.100000000000001" customHeight="1" x14ac:dyDescent="0.2">
      <c r="A820" s="289">
        <v>12</v>
      </c>
      <c r="B820" s="431" t="s">
        <v>646</v>
      </c>
      <c r="C820" s="431"/>
      <c r="D820" s="431"/>
      <c r="E820" s="431"/>
      <c r="F820" s="431"/>
      <c r="G820" s="289" t="s">
        <v>320</v>
      </c>
      <c r="H820" s="780">
        <v>127354</v>
      </c>
      <c r="I820" s="780"/>
      <c r="J820" s="780">
        <v>125328</v>
      </c>
      <c r="K820" s="780"/>
      <c r="L820" s="16">
        <f>125328/127354*100</f>
        <v>98.409158722929789</v>
      </c>
    </row>
    <row r="821" spans="1:17" s="15" customFormat="1" ht="18.75" customHeight="1" x14ac:dyDescent="0.25">
      <c r="A821" s="272"/>
      <c r="B821" s="460" t="s">
        <v>130</v>
      </c>
      <c r="C821" s="460"/>
      <c r="D821" s="460"/>
      <c r="E821" s="460"/>
      <c r="F821" s="460"/>
      <c r="G821" s="294" t="s">
        <v>320</v>
      </c>
      <c r="H821" s="779">
        <v>5</v>
      </c>
      <c r="I821" s="779"/>
      <c r="J821" s="779">
        <v>5</v>
      </c>
      <c r="K821" s="779"/>
      <c r="L821" s="16">
        <f t="shared" ref="L821" si="30">J821/H821*100</f>
        <v>100</v>
      </c>
    </row>
    <row r="822" spans="1:17" s="15" customFormat="1" ht="20.100000000000001" customHeight="1" x14ac:dyDescent="0.2">
      <c r="A822" s="273"/>
      <c r="B822" s="460" t="s">
        <v>131</v>
      </c>
      <c r="C822" s="460"/>
      <c r="D822" s="460"/>
      <c r="E822" s="460"/>
      <c r="F822" s="460"/>
      <c r="G822" s="294" t="s">
        <v>320</v>
      </c>
      <c r="H822" s="783">
        <v>0</v>
      </c>
      <c r="I822" s="783"/>
      <c r="J822" s="783">
        <v>0</v>
      </c>
      <c r="K822" s="783"/>
      <c r="L822" s="16" t="s">
        <v>35</v>
      </c>
    </row>
    <row r="823" spans="1:17" s="15" customFormat="1" ht="20.100000000000001" customHeight="1" x14ac:dyDescent="0.2">
      <c r="A823" s="273"/>
      <c r="B823" s="460" t="s">
        <v>134</v>
      </c>
      <c r="C823" s="460"/>
      <c r="D823" s="460"/>
      <c r="E823" s="460"/>
      <c r="F823" s="460"/>
      <c r="G823" s="294" t="s">
        <v>320</v>
      </c>
      <c r="H823" s="783">
        <v>6153</v>
      </c>
      <c r="I823" s="783"/>
      <c r="J823" s="784" t="s">
        <v>666</v>
      </c>
      <c r="K823" s="784"/>
      <c r="L823" s="16">
        <f>4361/6153*100</f>
        <v>70.875995449374287</v>
      </c>
    </row>
    <row r="824" spans="1:17" s="15" customFormat="1" ht="20.100000000000001" customHeight="1" x14ac:dyDescent="0.2">
      <c r="A824" s="273"/>
      <c r="B824" s="460" t="s">
        <v>135</v>
      </c>
      <c r="C824" s="460"/>
      <c r="D824" s="460"/>
      <c r="E824" s="460"/>
      <c r="F824" s="460"/>
      <c r="G824" s="294" t="s">
        <v>320</v>
      </c>
      <c r="H824" s="783">
        <v>121196</v>
      </c>
      <c r="I824" s="783"/>
      <c r="J824" s="783">
        <v>120962</v>
      </c>
      <c r="K824" s="783"/>
      <c r="L824" s="16">
        <f>J824/H824*100</f>
        <v>99.806924320934684</v>
      </c>
    </row>
    <row r="825" spans="1:17" s="15" customFormat="1" ht="15.75" customHeight="1" x14ac:dyDescent="0.2">
      <c r="A825" s="777" t="s">
        <v>665</v>
      </c>
      <c r="B825" s="777"/>
      <c r="C825" s="777"/>
      <c r="D825" s="777"/>
      <c r="E825" s="777"/>
      <c r="F825" s="777"/>
      <c r="G825" s="777"/>
      <c r="H825" s="777"/>
      <c r="I825" s="777"/>
      <c r="J825" s="777"/>
      <c r="K825" s="777"/>
      <c r="L825" s="777"/>
      <c r="M825" s="777"/>
    </row>
    <row r="826" spans="1:17" s="13" customFormat="1" ht="37.5" customHeight="1" x14ac:dyDescent="0.2">
      <c r="A826" s="781" t="s">
        <v>671</v>
      </c>
      <c r="B826" s="782"/>
      <c r="C826" s="782"/>
      <c r="D826" s="782"/>
      <c r="E826" s="782"/>
      <c r="F826" s="782"/>
      <c r="G826" s="782"/>
      <c r="H826" s="782"/>
      <c r="I826" s="782"/>
      <c r="J826" s="782"/>
      <c r="K826" s="782"/>
      <c r="L826" s="782"/>
    </row>
    <row r="827" spans="1:17" s="47" customFormat="1" ht="32.25" customHeight="1" x14ac:dyDescent="0.2">
      <c r="A827" s="584" t="s">
        <v>330</v>
      </c>
      <c r="B827" s="584"/>
      <c r="C827" s="584"/>
      <c r="D827" s="584"/>
      <c r="E827" s="584"/>
      <c r="F827" s="584"/>
      <c r="G827" s="584"/>
      <c r="H827" s="584"/>
      <c r="I827" s="584"/>
      <c r="J827" s="584"/>
      <c r="K827" s="584"/>
      <c r="L827" s="584"/>
    </row>
    <row r="828" spans="1:17" s="15" customFormat="1" ht="48" customHeight="1" x14ac:dyDescent="0.2">
      <c r="A828" s="280" t="s">
        <v>331</v>
      </c>
      <c r="B828" s="432" t="s">
        <v>28</v>
      </c>
      <c r="C828" s="432"/>
      <c r="D828" s="432"/>
      <c r="E828" s="432"/>
      <c r="F828" s="432"/>
      <c r="G828" s="280" t="s">
        <v>16</v>
      </c>
      <c r="H828" s="435" t="s">
        <v>578</v>
      </c>
      <c r="I828" s="435"/>
      <c r="J828" s="435" t="s">
        <v>576</v>
      </c>
      <c r="K828" s="435"/>
      <c r="L828" s="281" t="s">
        <v>71</v>
      </c>
    </row>
    <row r="829" spans="1:17" s="47" customFormat="1" ht="20.100000000000001" customHeight="1" x14ac:dyDescent="0.2">
      <c r="A829" s="280">
        <v>1</v>
      </c>
      <c r="B829" s="608" t="s">
        <v>332</v>
      </c>
      <c r="C829" s="609"/>
      <c r="D829" s="609"/>
      <c r="E829" s="609"/>
      <c r="F829" s="610"/>
      <c r="G829" s="280" t="s">
        <v>333</v>
      </c>
      <c r="H829" s="810">
        <f>H830+H831+H832</f>
        <v>644.76</v>
      </c>
      <c r="I829" s="811"/>
      <c r="J829" s="810">
        <f>J830+J831+J832</f>
        <v>650.69000000000005</v>
      </c>
      <c r="K829" s="811"/>
      <c r="L829" s="284">
        <f>J829/H829*100</f>
        <v>100.91972206712576</v>
      </c>
    </row>
    <row r="830" spans="1:17" s="47" customFormat="1" ht="20.100000000000001" customHeight="1" x14ac:dyDescent="0.2">
      <c r="A830" s="51" t="s">
        <v>20</v>
      </c>
      <c r="B830" s="456" t="s">
        <v>334</v>
      </c>
      <c r="C830" s="457"/>
      <c r="D830" s="457"/>
      <c r="E830" s="457"/>
      <c r="F830" s="458"/>
      <c r="G830" s="282" t="s">
        <v>333</v>
      </c>
      <c r="H830" s="631">
        <v>616.9</v>
      </c>
      <c r="I830" s="631"/>
      <c r="J830" s="631">
        <v>622.83000000000004</v>
      </c>
      <c r="K830" s="631"/>
      <c r="L830" s="283">
        <f>J830/H830*100</f>
        <v>100.9612579024153</v>
      </c>
    </row>
    <row r="831" spans="1:17" s="33" customFormat="1" ht="20.100000000000001" customHeight="1" x14ac:dyDescent="0.3">
      <c r="A831" s="51" t="s">
        <v>22</v>
      </c>
      <c r="B831" s="456" t="s">
        <v>335</v>
      </c>
      <c r="C831" s="457"/>
      <c r="D831" s="457"/>
      <c r="E831" s="457"/>
      <c r="F831" s="458"/>
      <c r="G831" s="282" t="s">
        <v>333</v>
      </c>
      <c r="H831" s="631">
        <v>8.1999999999999993</v>
      </c>
      <c r="I831" s="631"/>
      <c r="J831" s="631">
        <v>8.1999999999999993</v>
      </c>
      <c r="K831" s="631"/>
      <c r="L831" s="283">
        <f>J831/H831*100</f>
        <v>100</v>
      </c>
      <c r="Q831" s="302"/>
    </row>
    <row r="832" spans="1:17" ht="20.100000000000001" customHeight="1" x14ac:dyDescent="0.2">
      <c r="A832" s="51" t="s">
        <v>24</v>
      </c>
      <c r="B832" s="456" t="s">
        <v>336</v>
      </c>
      <c r="C832" s="457"/>
      <c r="D832" s="457"/>
      <c r="E832" s="457"/>
      <c r="F832" s="458"/>
      <c r="G832" s="282" t="s">
        <v>333</v>
      </c>
      <c r="H832" s="631">
        <v>19.66</v>
      </c>
      <c r="I832" s="631"/>
      <c r="J832" s="631">
        <v>19.66</v>
      </c>
      <c r="K832" s="631"/>
      <c r="L832" s="283">
        <f>J832/H832*100</f>
        <v>100</v>
      </c>
    </row>
    <row r="833" spans="1:12" ht="20.100000000000001" customHeight="1" x14ac:dyDescent="0.2">
      <c r="A833" s="280">
        <v>2</v>
      </c>
      <c r="B833" s="608" t="s">
        <v>546</v>
      </c>
      <c r="C833" s="609"/>
      <c r="D833" s="609"/>
      <c r="E833" s="609"/>
      <c r="F833" s="610"/>
      <c r="G833" s="280" t="s">
        <v>76</v>
      </c>
      <c r="H833" s="812">
        <v>4.3600000000000003</v>
      </c>
      <c r="I833" s="812"/>
      <c r="J833" s="812">
        <v>5.88</v>
      </c>
      <c r="K833" s="812"/>
      <c r="L833" s="331">
        <f>J833-H833</f>
        <v>1.5199999999999996</v>
      </c>
    </row>
    <row r="834" spans="1:12" ht="20.100000000000001" customHeight="1" x14ac:dyDescent="0.2">
      <c r="A834" s="280">
        <v>3</v>
      </c>
      <c r="B834" s="608" t="s">
        <v>547</v>
      </c>
      <c r="C834" s="609"/>
      <c r="D834" s="609"/>
      <c r="E834" s="609"/>
      <c r="F834" s="610"/>
      <c r="G834" s="280" t="s">
        <v>81</v>
      </c>
      <c r="H834" s="725">
        <v>1427350.37</v>
      </c>
      <c r="I834" s="725"/>
      <c r="J834" s="725">
        <v>1594486.89</v>
      </c>
      <c r="K834" s="725"/>
      <c r="L834" s="329">
        <f>J834/H834*100</f>
        <v>111.7095650453364</v>
      </c>
    </row>
    <row r="835" spans="1:12" ht="20.100000000000001" customHeight="1" x14ac:dyDescent="0.2">
      <c r="A835" s="286">
        <v>42007</v>
      </c>
      <c r="B835" s="456" t="s">
        <v>458</v>
      </c>
      <c r="C835" s="457"/>
      <c r="D835" s="457"/>
      <c r="E835" s="457"/>
      <c r="F835" s="458"/>
      <c r="G835" s="282" t="s">
        <v>81</v>
      </c>
      <c r="H835" s="624">
        <v>610</v>
      </c>
      <c r="I835" s="625"/>
      <c r="J835" s="624">
        <v>588.62</v>
      </c>
      <c r="K835" s="625"/>
      <c r="L835" s="384">
        <f>J835/H835*100</f>
        <v>96.49508196721311</v>
      </c>
    </row>
    <row r="836" spans="1:12" ht="32.25" customHeight="1" x14ac:dyDescent="0.2">
      <c r="A836" s="52" t="s">
        <v>7</v>
      </c>
      <c r="B836" s="608" t="s">
        <v>337</v>
      </c>
      <c r="C836" s="609"/>
      <c r="D836" s="609"/>
      <c r="E836" s="609"/>
      <c r="F836" s="610"/>
      <c r="G836" s="280" t="s">
        <v>76</v>
      </c>
      <c r="H836" s="725">
        <v>79.67</v>
      </c>
      <c r="I836" s="725"/>
      <c r="J836" s="725">
        <v>81.680000000000007</v>
      </c>
      <c r="K836" s="725"/>
      <c r="L836" s="287">
        <f>J836-H836</f>
        <v>2.0100000000000051</v>
      </c>
    </row>
    <row r="837" spans="1:12" ht="35.25" customHeight="1" x14ac:dyDescent="0.2">
      <c r="A837" s="52" t="s">
        <v>239</v>
      </c>
      <c r="B837" s="608" t="s">
        <v>338</v>
      </c>
      <c r="C837" s="609"/>
      <c r="D837" s="609"/>
      <c r="E837" s="609"/>
      <c r="F837" s="610"/>
      <c r="G837" s="280" t="s">
        <v>76</v>
      </c>
      <c r="H837" s="725">
        <v>83.6</v>
      </c>
      <c r="I837" s="725"/>
      <c r="J837" s="725">
        <v>80.260000000000005</v>
      </c>
      <c r="K837" s="725"/>
      <c r="L837" s="287">
        <f>J837-H837</f>
        <v>-3.3399999999999892</v>
      </c>
    </row>
    <row r="838" spans="1:12" ht="36.75" customHeight="1" x14ac:dyDescent="0.2">
      <c r="A838" s="280">
        <v>6</v>
      </c>
      <c r="B838" s="608" t="s">
        <v>485</v>
      </c>
      <c r="C838" s="609"/>
      <c r="D838" s="609"/>
      <c r="E838" s="609"/>
      <c r="F838" s="610"/>
      <c r="G838" s="280" t="s">
        <v>81</v>
      </c>
      <c r="H838" s="725">
        <v>1167393.76</v>
      </c>
      <c r="I838" s="725"/>
      <c r="J838" s="725">
        <v>1109856.5900000001</v>
      </c>
      <c r="K838" s="725"/>
      <c r="L838" s="284">
        <f>J838/H838*100</f>
        <v>95.071314241049237</v>
      </c>
    </row>
    <row r="839" spans="1:12" s="9" customFormat="1" ht="51" customHeight="1" x14ac:dyDescent="0.25">
      <c r="A839" s="288" t="s">
        <v>254</v>
      </c>
      <c r="B839" s="814" t="s">
        <v>590</v>
      </c>
      <c r="C839" s="815"/>
      <c r="D839" s="815"/>
      <c r="E839" s="815"/>
      <c r="F839" s="816"/>
      <c r="G839" s="108" t="s">
        <v>81</v>
      </c>
      <c r="H839" s="817">
        <v>526463.22</v>
      </c>
      <c r="I839" s="817"/>
      <c r="J839" s="817">
        <v>565758.13</v>
      </c>
      <c r="K839" s="817"/>
      <c r="L839" s="284">
        <f>J839/H839*100</f>
        <v>107.4639421154625</v>
      </c>
    </row>
    <row r="840" spans="1:12" s="9" customFormat="1" ht="24" customHeight="1" x14ac:dyDescent="0.25">
      <c r="A840" s="52" t="s">
        <v>261</v>
      </c>
      <c r="B840" s="716" t="s">
        <v>339</v>
      </c>
      <c r="C840" s="716"/>
      <c r="D840" s="716"/>
      <c r="E840" s="716"/>
      <c r="F840" s="716"/>
      <c r="G840" s="280" t="s">
        <v>81</v>
      </c>
      <c r="H840" s="725">
        <v>266506.61</v>
      </c>
      <c r="I840" s="725"/>
      <c r="J840" s="725">
        <v>81127.83</v>
      </c>
      <c r="K840" s="725"/>
      <c r="L840" s="284" t="s">
        <v>35</v>
      </c>
    </row>
    <row r="841" spans="1:12" s="64" customFormat="1" ht="35.25" customHeight="1" x14ac:dyDescent="0.25">
      <c r="A841" s="813" t="s">
        <v>612</v>
      </c>
      <c r="B841" s="813"/>
      <c r="C841" s="813"/>
      <c r="D841" s="813"/>
      <c r="E841" s="813"/>
      <c r="F841" s="813"/>
      <c r="G841" s="813"/>
      <c r="H841" s="813"/>
      <c r="I841" s="813"/>
      <c r="J841" s="813"/>
      <c r="K841" s="813"/>
      <c r="L841" s="813"/>
    </row>
    <row r="842" spans="1:12" s="64" customFormat="1" ht="32.25" customHeight="1" x14ac:dyDescent="0.25">
      <c r="A842" s="584" t="s">
        <v>340</v>
      </c>
      <c r="B842" s="584"/>
      <c r="C842" s="584"/>
      <c r="D842" s="584"/>
      <c r="E842" s="584"/>
      <c r="F842" s="584"/>
      <c r="G842" s="584"/>
      <c r="H842" s="584"/>
      <c r="I842" s="584"/>
      <c r="J842" s="584"/>
      <c r="K842" s="584"/>
      <c r="L842" s="584"/>
    </row>
    <row r="843" spans="1:12" s="64" customFormat="1" ht="206.25" customHeight="1" x14ac:dyDescent="0.25">
      <c r="A843" s="808" t="s">
        <v>519</v>
      </c>
      <c r="B843" s="808"/>
      <c r="C843" s="808"/>
      <c r="D843" s="808"/>
      <c r="E843" s="808"/>
      <c r="F843" s="808"/>
      <c r="G843" s="808"/>
      <c r="H843" s="808"/>
      <c r="I843" s="808"/>
      <c r="J843" s="808"/>
      <c r="K843" s="808"/>
      <c r="L843" s="808"/>
    </row>
    <row r="844" spans="1:12" s="64" customFormat="1" ht="42.75" customHeight="1" x14ac:dyDescent="0.25">
      <c r="A844" s="290" t="s">
        <v>14</v>
      </c>
      <c r="B844" s="432" t="s">
        <v>28</v>
      </c>
      <c r="C844" s="432"/>
      <c r="D844" s="432"/>
      <c r="E844" s="432"/>
      <c r="F844" s="432"/>
      <c r="G844" s="290" t="s">
        <v>16</v>
      </c>
      <c r="H844" s="435" t="s">
        <v>578</v>
      </c>
      <c r="I844" s="435"/>
      <c r="J844" s="435" t="s">
        <v>576</v>
      </c>
      <c r="K844" s="435"/>
      <c r="L844" s="290" t="s">
        <v>29</v>
      </c>
    </row>
    <row r="845" spans="1:12" s="64" customFormat="1" ht="24.75" customHeight="1" x14ac:dyDescent="0.25">
      <c r="A845" s="290">
        <v>1</v>
      </c>
      <c r="B845" s="809" t="s">
        <v>465</v>
      </c>
      <c r="C845" s="809"/>
      <c r="D845" s="809"/>
      <c r="E845" s="809"/>
      <c r="F845" s="809"/>
      <c r="G845" s="290" t="s">
        <v>341</v>
      </c>
      <c r="H845" s="660">
        <f>H847+H848+H849+H850</f>
        <v>2346.6</v>
      </c>
      <c r="I845" s="661"/>
      <c r="J845" s="660">
        <f>J847+J848+J849+J850</f>
        <v>2346.6</v>
      </c>
      <c r="K845" s="661"/>
      <c r="L845" s="240">
        <f>J845/H845*100</f>
        <v>100</v>
      </c>
    </row>
    <row r="846" spans="1:12" s="64" customFormat="1" ht="19.5" customHeight="1" x14ac:dyDescent="0.25">
      <c r="A846" s="274" t="s">
        <v>342</v>
      </c>
      <c r="B846" s="478" t="s">
        <v>343</v>
      </c>
      <c r="C846" s="479"/>
      <c r="D846" s="479"/>
      <c r="E846" s="479"/>
      <c r="F846" s="479"/>
      <c r="G846" s="479"/>
      <c r="H846" s="479"/>
      <c r="I846" s="479"/>
      <c r="J846" s="479"/>
      <c r="K846" s="479"/>
      <c r="L846" s="480"/>
    </row>
    <row r="847" spans="1:12" s="64" customFormat="1" ht="21" customHeight="1" x14ac:dyDescent="0.25">
      <c r="A847" s="51"/>
      <c r="B847" s="456" t="s">
        <v>344</v>
      </c>
      <c r="C847" s="457"/>
      <c r="D847" s="457"/>
      <c r="E847" s="457"/>
      <c r="F847" s="458"/>
      <c r="G847" s="294" t="s">
        <v>341</v>
      </c>
      <c r="H847" s="796">
        <v>24.2</v>
      </c>
      <c r="I847" s="797"/>
      <c r="J847" s="796">
        <v>24.2</v>
      </c>
      <c r="K847" s="797"/>
      <c r="L847" s="245">
        <f t="shared" ref="L847:L853" si="31">J847/H847*100</f>
        <v>100</v>
      </c>
    </row>
    <row r="848" spans="1:12" s="64" customFormat="1" ht="21.75" customHeight="1" x14ac:dyDescent="0.25">
      <c r="A848" s="51"/>
      <c r="B848" s="456" t="s">
        <v>345</v>
      </c>
      <c r="C848" s="457"/>
      <c r="D848" s="457"/>
      <c r="E848" s="457"/>
      <c r="F848" s="458"/>
      <c r="G848" s="294" t="s">
        <v>341</v>
      </c>
      <c r="H848" s="796">
        <v>62.4</v>
      </c>
      <c r="I848" s="797"/>
      <c r="J848" s="796">
        <v>62.4</v>
      </c>
      <c r="K848" s="797"/>
      <c r="L848" s="297">
        <f t="shared" si="31"/>
        <v>100</v>
      </c>
    </row>
    <row r="849" spans="1:12" s="64" customFormat="1" ht="21" customHeight="1" x14ac:dyDescent="0.25">
      <c r="A849" s="51"/>
      <c r="B849" s="456" t="s">
        <v>346</v>
      </c>
      <c r="C849" s="457"/>
      <c r="D849" s="457"/>
      <c r="E849" s="457"/>
      <c r="F849" s="458"/>
      <c r="G849" s="294" t="s">
        <v>341</v>
      </c>
      <c r="H849" s="796">
        <v>31.4</v>
      </c>
      <c r="I849" s="797"/>
      <c r="J849" s="796">
        <v>31.4</v>
      </c>
      <c r="K849" s="797"/>
      <c r="L849" s="297">
        <f t="shared" si="31"/>
        <v>100</v>
      </c>
    </row>
    <row r="850" spans="1:12" s="64" customFormat="1" ht="20.25" customHeight="1" x14ac:dyDescent="0.25">
      <c r="A850" s="51" t="s">
        <v>22</v>
      </c>
      <c r="B850" s="478" t="s">
        <v>347</v>
      </c>
      <c r="C850" s="479"/>
      <c r="D850" s="479"/>
      <c r="E850" s="479"/>
      <c r="F850" s="480"/>
      <c r="G850" s="294" t="s">
        <v>341</v>
      </c>
      <c r="H850" s="796">
        <v>2228.6</v>
      </c>
      <c r="I850" s="797"/>
      <c r="J850" s="796">
        <v>2228.6</v>
      </c>
      <c r="K850" s="797"/>
      <c r="L850" s="297">
        <f t="shared" si="31"/>
        <v>100</v>
      </c>
    </row>
    <row r="851" spans="1:12" s="64" customFormat="1" ht="38.25" customHeight="1" x14ac:dyDescent="0.25">
      <c r="A851" s="290">
        <v>2</v>
      </c>
      <c r="B851" s="411" t="s">
        <v>486</v>
      </c>
      <c r="C851" s="412"/>
      <c r="D851" s="412"/>
      <c r="E851" s="412"/>
      <c r="F851" s="413"/>
      <c r="G851" s="290" t="s">
        <v>341</v>
      </c>
      <c r="H851" s="496">
        <v>53.4</v>
      </c>
      <c r="I851" s="497"/>
      <c r="J851" s="496">
        <v>53.4</v>
      </c>
      <c r="K851" s="497"/>
      <c r="L851" s="297">
        <f t="shared" si="31"/>
        <v>100</v>
      </c>
    </row>
    <row r="852" spans="1:12" s="64" customFormat="1" ht="19.5" customHeight="1" x14ac:dyDescent="0.25">
      <c r="A852" s="290">
        <v>3</v>
      </c>
      <c r="B852" s="411" t="s">
        <v>348</v>
      </c>
      <c r="C852" s="412"/>
      <c r="D852" s="412"/>
      <c r="E852" s="412"/>
      <c r="F852" s="413"/>
      <c r="G852" s="290" t="s">
        <v>109</v>
      </c>
      <c r="H852" s="496">
        <v>5</v>
      </c>
      <c r="I852" s="497"/>
      <c r="J852" s="496">
        <v>5</v>
      </c>
      <c r="K852" s="497"/>
      <c r="L852" s="240">
        <f t="shared" si="31"/>
        <v>100</v>
      </c>
    </row>
    <row r="853" spans="1:12" s="64" customFormat="1" ht="22.5" customHeight="1" x14ac:dyDescent="0.25">
      <c r="A853" s="51" t="s">
        <v>468</v>
      </c>
      <c r="B853" s="460" t="s">
        <v>350</v>
      </c>
      <c r="C853" s="460"/>
      <c r="D853" s="460"/>
      <c r="E853" s="460"/>
      <c r="F853" s="460"/>
      <c r="G853" s="294" t="s">
        <v>109</v>
      </c>
      <c r="H853" s="460">
        <v>3</v>
      </c>
      <c r="I853" s="460"/>
      <c r="J853" s="460">
        <v>3</v>
      </c>
      <c r="K853" s="460"/>
      <c r="L853" s="297">
        <f t="shared" si="31"/>
        <v>100</v>
      </c>
    </row>
    <row r="854" spans="1:12" s="64" customFormat="1" ht="21.75" customHeight="1" x14ac:dyDescent="0.25">
      <c r="A854" s="51" t="s">
        <v>469</v>
      </c>
      <c r="B854" s="460" t="s">
        <v>352</v>
      </c>
      <c r="C854" s="460"/>
      <c r="D854" s="460"/>
      <c r="E854" s="460"/>
      <c r="F854" s="460"/>
      <c r="G854" s="294" t="s">
        <v>109</v>
      </c>
      <c r="H854" s="460">
        <v>2</v>
      </c>
      <c r="I854" s="460"/>
      <c r="J854" s="460">
        <v>2</v>
      </c>
      <c r="K854" s="460"/>
      <c r="L854" s="297">
        <f>J854/H854*100</f>
        <v>100</v>
      </c>
    </row>
    <row r="855" spans="1:12" s="64" customFormat="1" ht="18.75" customHeight="1" x14ac:dyDescent="0.25">
      <c r="A855" s="290">
        <v>4</v>
      </c>
      <c r="B855" s="411" t="s">
        <v>353</v>
      </c>
      <c r="C855" s="412"/>
      <c r="D855" s="412"/>
      <c r="E855" s="412"/>
      <c r="F855" s="413"/>
      <c r="G855" s="290"/>
      <c r="H855" s="820"/>
      <c r="I855" s="821"/>
      <c r="J855" s="820"/>
      <c r="K855" s="821"/>
      <c r="L855" s="297"/>
    </row>
    <row r="856" spans="1:12" s="64" customFormat="1" ht="21.75" customHeight="1" x14ac:dyDescent="0.25">
      <c r="A856" s="51" t="s">
        <v>349</v>
      </c>
      <c r="B856" s="456" t="s">
        <v>613</v>
      </c>
      <c r="C856" s="457"/>
      <c r="D856" s="457"/>
      <c r="E856" s="457"/>
      <c r="F856" s="458"/>
      <c r="G856" s="294" t="s">
        <v>354</v>
      </c>
      <c r="H856" s="822">
        <v>7.25</v>
      </c>
      <c r="I856" s="823"/>
      <c r="J856" s="822">
        <v>6.74</v>
      </c>
      <c r="K856" s="823"/>
      <c r="L856" s="297">
        <f t="shared" ref="L856" si="32">J856/H856*100</f>
        <v>92.965517241379317</v>
      </c>
    </row>
    <row r="857" spans="1:12" s="64" customFormat="1" ht="24.75" customHeight="1" x14ac:dyDescent="0.25">
      <c r="A857" s="51" t="s">
        <v>351</v>
      </c>
      <c r="B857" s="460" t="s">
        <v>355</v>
      </c>
      <c r="C857" s="460"/>
      <c r="D857" s="460"/>
      <c r="E857" s="460"/>
      <c r="F857" s="460"/>
      <c r="G857" s="294" t="s">
        <v>354</v>
      </c>
      <c r="H857" s="631">
        <v>0</v>
      </c>
      <c r="I857" s="631"/>
      <c r="J857" s="631">
        <v>0</v>
      </c>
      <c r="K857" s="631"/>
      <c r="L857" s="245" t="s">
        <v>35</v>
      </c>
    </row>
    <row r="858" spans="1:12" s="64" customFormat="1" ht="32.25" customHeight="1" x14ac:dyDescent="0.25">
      <c r="A858" s="584" t="s">
        <v>356</v>
      </c>
      <c r="B858" s="584"/>
      <c r="C858" s="584"/>
      <c r="D858" s="584"/>
      <c r="E858" s="584"/>
      <c r="F858" s="584"/>
      <c r="G858" s="584"/>
      <c r="H858" s="584"/>
      <c r="I858" s="584"/>
      <c r="J858" s="584"/>
      <c r="K858" s="584"/>
      <c r="L858" s="584"/>
    </row>
    <row r="859" spans="1:12" s="64" customFormat="1" ht="15" customHeight="1" x14ac:dyDescent="0.25">
      <c r="A859" s="432" t="s">
        <v>14</v>
      </c>
      <c r="B859" s="493" t="s">
        <v>28</v>
      </c>
      <c r="C859" s="493"/>
      <c r="D859" s="493"/>
      <c r="E859" s="493"/>
      <c r="F859" s="493"/>
      <c r="G859" s="611" t="s">
        <v>16</v>
      </c>
      <c r="H859" s="792" t="s">
        <v>582</v>
      </c>
      <c r="I859" s="793"/>
      <c r="J859" s="792" t="s">
        <v>583</v>
      </c>
      <c r="K859" s="793"/>
      <c r="L859" s="493" t="s">
        <v>71</v>
      </c>
    </row>
    <row r="860" spans="1:12" s="64" customFormat="1" ht="45.75" customHeight="1" x14ac:dyDescent="0.25">
      <c r="A860" s="432"/>
      <c r="B860" s="493"/>
      <c r="C860" s="493"/>
      <c r="D860" s="493"/>
      <c r="E860" s="493"/>
      <c r="F860" s="493"/>
      <c r="G860" s="611"/>
      <c r="H860" s="794"/>
      <c r="I860" s="795"/>
      <c r="J860" s="794"/>
      <c r="K860" s="795"/>
      <c r="L860" s="493"/>
    </row>
    <row r="861" spans="1:12" s="64" customFormat="1" ht="23.25" customHeight="1" x14ac:dyDescent="0.25">
      <c r="A861" s="290">
        <v>1</v>
      </c>
      <c r="B861" s="411" t="s">
        <v>357</v>
      </c>
      <c r="C861" s="412"/>
      <c r="D861" s="412"/>
      <c r="E861" s="412"/>
      <c r="F861" s="412"/>
      <c r="G861" s="290" t="s">
        <v>109</v>
      </c>
      <c r="H861" s="788">
        <v>194</v>
      </c>
      <c r="I861" s="789"/>
      <c r="J861" s="788">
        <v>217</v>
      </c>
      <c r="K861" s="789"/>
      <c r="L861" s="16">
        <f>J861/H861*100</f>
        <v>111.85567010309279</v>
      </c>
    </row>
    <row r="862" spans="1:12" s="64" customFormat="1" ht="18.75" customHeight="1" x14ac:dyDescent="0.25">
      <c r="A862" s="290">
        <v>2</v>
      </c>
      <c r="B862" s="411" t="s">
        <v>358</v>
      </c>
      <c r="C862" s="412"/>
      <c r="D862" s="412"/>
      <c r="E862" s="412"/>
      <c r="F862" s="412"/>
      <c r="G862" s="290" t="s">
        <v>109</v>
      </c>
      <c r="H862" s="788">
        <v>138</v>
      </c>
      <c r="I862" s="789"/>
      <c r="J862" s="788">
        <v>152</v>
      </c>
      <c r="K862" s="789"/>
      <c r="L862" s="16">
        <f>J862/H862*100</f>
        <v>110.14492753623189</v>
      </c>
    </row>
    <row r="863" spans="1:12" s="64" customFormat="1" ht="21.75" customHeight="1" x14ac:dyDescent="0.25">
      <c r="A863" s="290">
        <v>3</v>
      </c>
      <c r="B863" s="411" t="s">
        <v>359</v>
      </c>
      <c r="C863" s="412"/>
      <c r="D863" s="412"/>
      <c r="E863" s="412"/>
      <c r="F863" s="412"/>
      <c r="G863" s="290" t="s">
        <v>76</v>
      </c>
      <c r="H863" s="658">
        <v>78.5</v>
      </c>
      <c r="I863" s="659"/>
      <c r="J863" s="658">
        <v>74.5</v>
      </c>
      <c r="K863" s="659"/>
      <c r="L863" s="16">
        <f>J863-H863</f>
        <v>-4</v>
      </c>
    </row>
    <row r="864" spans="1:12" s="64" customFormat="1" ht="19.5" customHeight="1" x14ac:dyDescent="0.25">
      <c r="A864" s="294"/>
      <c r="B864" s="456" t="s">
        <v>360</v>
      </c>
      <c r="C864" s="457"/>
      <c r="D864" s="457"/>
      <c r="E864" s="457"/>
      <c r="F864" s="457"/>
      <c r="G864" s="294" t="s">
        <v>76</v>
      </c>
      <c r="H864" s="653">
        <v>69.400000000000006</v>
      </c>
      <c r="I864" s="654"/>
      <c r="J864" s="653">
        <v>61.1</v>
      </c>
      <c r="K864" s="654"/>
      <c r="L864" s="14">
        <f>J864-H864</f>
        <v>-8.3000000000000043</v>
      </c>
    </row>
    <row r="865" spans="1:17" s="64" customFormat="1" ht="24" customHeight="1" x14ac:dyDescent="0.25">
      <c r="A865" s="290">
        <v>4</v>
      </c>
      <c r="B865" s="411" t="s">
        <v>361</v>
      </c>
      <c r="C865" s="412"/>
      <c r="D865" s="412"/>
      <c r="E865" s="412"/>
      <c r="F865" s="412"/>
      <c r="G865" s="290" t="s">
        <v>31</v>
      </c>
      <c r="H865" s="788">
        <f>H866+H867</f>
        <v>100</v>
      </c>
      <c r="I865" s="789"/>
      <c r="J865" s="788">
        <f>J866+J867</f>
        <v>145</v>
      </c>
      <c r="K865" s="789"/>
      <c r="L865" s="16">
        <f>J865/H865*100</f>
        <v>145</v>
      </c>
    </row>
    <row r="866" spans="1:17" s="64" customFormat="1" ht="21" customHeight="1" x14ac:dyDescent="0.25">
      <c r="A866" s="51" t="s">
        <v>349</v>
      </c>
      <c r="B866" s="456" t="s">
        <v>362</v>
      </c>
      <c r="C866" s="457"/>
      <c r="D866" s="457"/>
      <c r="E866" s="457"/>
      <c r="F866" s="457"/>
      <c r="G866" s="294" t="s">
        <v>31</v>
      </c>
      <c r="H866" s="790">
        <v>79</v>
      </c>
      <c r="I866" s="791"/>
      <c r="J866" s="790">
        <v>115</v>
      </c>
      <c r="K866" s="791"/>
      <c r="L866" s="14">
        <f t="shared" ref="L866:L868" si="33">J866/H866*100</f>
        <v>145.56962025316454</v>
      </c>
    </row>
    <row r="867" spans="1:17" s="64" customFormat="1" ht="19.5" customHeight="1" x14ac:dyDescent="0.25">
      <c r="A867" s="51" t="s">
        <v>351</v>
      </c>
      <c r="B867" s="456" t="s">
        <v>363</v>
      </c>
      <c r="C867" s="457"/>
      <c r="D867" s="457"/>
      <c r="E867" s="457"/>
      <c r="F867" s="457"/>
      <c r="G867" s="294" t="s">
        <v>31</v>
      </c>
      <c r="H867" s="790">
        <v>21</v>
      </c>
      <c r="I867" s="791"/>
      <c r="J867" s="790">
        <v>30</v>
      </c>
      <c r="K867" s="791"/>
      <c r="L867" s="14">
        <f t="shared" si="33"/>
        <v>142.85714285714286</v>
      </c>
    </row>
    <row r="868" spans="1:17" s="64" customFormat="1" ht="21" customHeight="1" x14ac:dyDescent="0.25">
      <c r="A868" s="51" t="s">
        <v>364</v>
      </c>
      <c r="B868" s="456" t="s">
        <v>365</v>
      </c>
      <c r="C868" s="457"/>
      <c r="D868" s="457"/>
      <c r="E868" s="457"/>
      <c r="F868" s="457"/>
      <c r="G868" s="294" t="s">
        <v>31</v>
      </c>
      <c r="H868" s="790">
        <v>8</v>
      </c>
      <c r="I868" s="791"/>
      <c r="J868" s="790">
        <v>6</v>
      </c>
      <c r="K868" s="791"/>
      <c r="L868" s="14">
        <f t="shared" si="33"/>
        <v>75</v>
      </c>
    </row>
    <row r="869" spans="1:17" s="64" customFormat="1" ht="16.5" x14ac:dyDescent="0.25">
      <c r="A869" s="291"/>
      <c r="B869" s="291"/>
      <c r="C869" s="291"/>
      <c r="D869" s="291"/>
      <c r="E869" s="291"/>
      <c r="F869" s="291"/>
      <c r="G869" s="291"/>
      <c r="H869" s="291"/>
      <c r="I869" s="291"/>
      <c r="J869" s="291"/>
      <c r="K869" s="291"/>
      <c r="L869" s="291"/>
    </row>
    <row r="870" spans="1:17" s="64" customFormat="1" ht="18.75" x14ac:dyDescent="0.25">
      <c r="A870" s="301"/>
      <c r="B870" s="301"/>
      <c r="C870" s="301"/>
      <c r="D870" s="301"/>
      <c r="E870" s="301"/>
      <c r="F870" s="301"/>
      <c r="G870" s="301"/>
      <c r="H870" s="301"/>
      <c r="I870" s="301"/>
      <c r="J870" s="301"/>
      <c r="K870" s="301"/>
      <c r="L870" s="301"/>
    </row>
    <row r="871" spans="1:17" ht="32.25" customHeight="1" x14ac:dyDescent="0.2">
      <c r="A871" s="633" t="s">
        <v>366</v>
      </c>
      <c r="B871" s="633"/>
      <c r="C871" s="633"/>
      <c r="D871" s="633"/>
      <c r="E871" s="633"/>
      <c r="F871" s="633"/>
      <c r="G871" s="633"/>
      <c r="H871" s="633"/>
      <c r="I871" s="633"/>
      <c r="J871" s="633"/>
      <c r="K871" s="633"/>
      <c r="L871" s="633"/>
    </row>
    <row r="872" spans="1:17" ht="78.75" customHeight="1" x14ac:dyDescent="0.2">
      <c r="A872" s="787" t="s">
        <v>367</v>
      </c>
      <c r="B872" s="787"/>
      <c r="C872" s="787"/>
      <c r="D872" s="787"/>
      <c r="E872" s="787"/>
      <c r="F872" s="787"/>
      <c r="G872" s="787"/>
      <c r="H872" s="787"/>
      <c r="I872" s="787"/>
      <c r="J872" s="787"/>
      <c r="K872" s="787"/>
      <c r="L872" s="787"/>
    </row>
    <row r="873" spans="1:17" ht="60.75" customHeight="1" x14ac:dyDescent="0.2">
      <c r="A873" s="752" t="s">
        <v>668</v>
      </c>
      <c r="B873" s="752"/>
      <c r="C873" s="752"/>
      <c r="D873" s="752"/>
      <c r="E873" s="752"/>
      <c r="F873" s="752" t="s">
        <v>667</v>
      </c>
      <c r="G873" s="752"/>
      <c r="H873" s="752"/>
      <c r="I873" s="752"/>
      <c r="J873" s="752"/>
      <c r="K873" s="752"/>
      <c r="L873" s="752"/>
      <c r="M873" s="189"/>
      <c r="N873" s="189"/>
      <c r="O873" s="189"/>
      <c r="P873" s="189"/>
      <c r="Q873" s="189"/>
    </row>
    <row r="874" spans="1:17" ht="5.2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</row>
    <row r="875" spans="1:17" ht="17.25" customHeight="1" x14ac:dyDescent="0.2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</row>
    <row r="876" spans="1:17" ht="9" customHeight="1" x14ac:dyDescent="0.2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</row>
    <row r="877" spans="1:17" ht="41.25" customHeight="1" x14ac:dyDescent="0.2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</row>
    <row r="878" spans="1:17" ht="57.6" customHeight="1" x14ac:dyDescent="0.2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</row>
    <row r="879" spans="1:17" ht="27.75" customHeight="1" x14ac:dyDescent="0.2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</row>
    <row r="880" spans="1:17" s="66" customFormat="1" ht="23.25" customHeight="1" x14ac:dyDescent="0.2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</row>
    <row r="881" spans="1:12" s="67" customFormat="1" ht="18" customHeight="1" x14ac:dyDescent="0.2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</row>
    <row r="882" spans="1:12" s="67" customFormat="1" ht="18" customHeight="1" x14ac:dyDescent="0.2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</row>
    <row r="883" spans="1:12" s="67" customFormat="1" ht="18" customHeight="1" x14ac:dyDescent="0.2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</row>
    <row r="884" spans="1:12" s="67" customFormat="1" ht="25.5" customHeight="1" x14ac:dyDescent="0.2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</row>
    <row r="885" spans="1:12" s="67" customFormat="1" ht="32.25" customHeight="1" x14ac:dyDescent="0.25">
      <c r="A885" s="818" t="s">
        <v>522</v>
      </c>
      <c r="B885" s="818"/>
      <c r="C885" s="818"/>
      <c r="D885" s="818"/>
      <c r="E885" s="818"/>
      <c r="F885" s="818"/>
      <c r="G885" s="818"/>
      <c r="H885" s="818"/>
      <c r="I885" s="818"/>
      <c r="J885" s="818"/>
      <c r="K885" s="818"/>
      <c r="L885" s="818"/>
    </row>
    <row r="886" spans="1:12" s="67" customFormat="1" ht="49.5" customHeight="1" x14ac:dyDescent="0.25">
      <c r="A886" s="290" t="s">
        <v>14</v>
      </c>
      <c r="B886" s="432" t="s">
        <v>28</v>
      </c>
      <c r="C886" s="432"/>
      <c r="D886" s="432"/>
      <c r="E886" s="432"/>
      <c r="F886" s="432"/>
      <c r="G886" s="432"/>
      <c r="H886" s="432" t="s">
        <v>518</v>
      </c>
      <c r="I886" s="432"/>
      <c r="J886" s="764" t="s">
        <v>584</v>
      </c>
      <c r="K886" s="764"/>
      <c r="L886" s="156" t="s">
        <v>368</v>
      </c>
    </row>
    <row r="887" spans="1:12" s="67" customFormat="1" ht="32.25" customHeight="1" x14ac:dyDescent="0.25">
      <c r="A887" s="611" t="s">
        <v>369</v>
      </c>
      <c r="B887" s="611"/>
      <c r="C887" s="611"/>
      <c r="D887" s="611"/>
      <c r="E887" s="611"/>
      <c r="F887" s="611"/>
      <c r="G887" s="611"/>
      <c r="H887" s="611"/>
      <c r="I887" s="611"/>
      <c r="J887" s="611"/>
      <c r="K887" s="611"/>
      <c r="L887" s="611"/>
    </row>
    <row r="888" spans="1:12" s="67" customFormat="1" ht="18" customHeight="1" x14ac:dyDescent="0.25">
      <c r="A888" s="157">
        <v>1</v>
      </c>
      <c r="B888" s="819" t="s">
        <v>370</v>
      </c>
      <c r="C888" s="819"/>
      <c r="D888" s="819"/>
      <c r="E888" s="819"/>
      <c r="F888" s="819"/>
      <c r="G888" s="819"/>
      <c r="H888" s="824">
        <f>SUM(H889:I894)</f>
        <v>1422.02</v>
      </c>
      <c r="I888" s="824"/>
      <c r="J888" s="824">
        <f>J889+J890+J891+J892+J893+J894</f>
        <v>753.54000000000008</v>
      </c>
      <c r="K888" s="824"/>
      <c r="L888" s="19">
        <f>J888/H888*100</f>
        <v>52.990815881633182</v>
      </c>
    </row>
    <row r="889" spans="1:12" s="67" customFormat="1" ht="18" customHeight="1" x14ac:dyDescent="0.25">
      <c r="A889" s="158" t="s">
        <v>20</v>
      </c>
      <c r="B889" s="826" t="s">
        <v>371</v>
      </c>
      <c r="C889" s="826"/>
      <c r="D889" s="826"/>
      <c r="E889" s="826"/>
      <c r="F889" s="826"/>
      <c r="G889" s="826"/>
      <c r="H889" s="836">
        <v>313.37</v>
      </c>
      <c r="I889" s="837"/>
      <c r="J889" s="838">
        <v>97.01</v>
      </c>
      <c r="K889" s="838"/>
      <c r="L889" s="18">
        <f>J889/H889*100</f>
        <v>30.957015668379235</v>
      </c>
    </row>
    <row r="890" spans="1:12" s="67" customFormat="1" ht="18" customHeight="1" x14ac:dyDescent="0.25">
      <c r="A890" s="158" t="s">
        <v>22</v>
      </c>
      <c r="B890" s="827" t="s">
        <v>372</v>
      </c>
      <c r="C890" s="827"/>
      <c r="D890" s="827"/>
      <c r="E890" s="827"/>
      <c r="F890" s="827"/>
      <c r="G890" s="827"/>
      <c r="H890" s="828">
        <v>1028.0999999999999</v>
      </c>
      <c r="I890" s="829"/>
      <c r="J890" s="830">
        <v>613.5</v>
      </c>
      <c r="K890" s="830"/>
      <c r="L890" s="18">
        <f t="shared" ref="L890:L900" si="34">J890/H890*100</f>
        <v>59.673183542456968</v>
      </c>
    </row>
    <row r="891" spans="1:12" s="67" customFormat="1" ht="18" customHeight="1" x14ac:dyDescent="0.25">
      <c r="A891" s="158" t="s">
        <v>24</v>
      </c>
      <c r="B891" s="827" t="s">
        <v>373</v>
      </c>
      <c r="C891" s="827"/>
      <c r="D891" s="827"/>
      <c r="E891" s="827"/>
      <c r="F891" s="827"/>
      <c r="G891" s="827"/>
      <c r="H891" s="831">
        <v>47.96</v>
      </c>
      <c r="I891" s="831"/>
      <c r="J891" s="830">
        <v>25.27</v>
      </c>
      <c r="K891" s="830"/>
      <c r="L891" s="18">
        <f t="shared" si="34"/>
        <v>52.689741451209336</v>
      </c>
    </row>
    <row r="892" spans="1:12" s="67" customFormat="1" ht="18" customHeight="1" x14ac:dyDescent="0.25">
      <c r="A892" s="158" t="s">
        <v>26</v>
      </c>
      <c r="B892" s="827" t="s">
        <v>374</v>
      </c>
      <c r="C892" s="827"/>
      <c r="D892" s="827"/>
      <c r="E892" s="827"/>
      <c r="F892" s="827"/>
      <c r="G892" s="827"/>
      <c r="H892" s="831">
        <v>13.73</v>
      </c>
      <c r="I892" s="831"/>
      <c r="J892" s="830">
        <v>9.86</v>
      </c>
      <c r="K892" s="830"/>
      <c r="L892" s="18">
        <f t="shared" si="34"/>
        <v>71.813546977421694</v>
      </c>
    </row>
    <row r="893" spans="1:12" s="67" customFormat="1" ht="18" customHeight="1" x14ac:dyDescent="0.25">
      <c r="A893" s="158" t="s">
        <v>39</v>
      </c>
      <c r="B893" s="827" t="s">
        <v>375</v>
      </c>
      <c r="C893" s="827"/>
      <c r="D893" s="827"/>
      <c r="E893" s="827"/>
      <c r="F893" s="827"/>
      <c r="G893" s="827"/>
      <c r="H893" s="832">
        <v>11.45</v>
      </c>
      <c r="I893" s="833"/>
      <c r="J893" s="834">
        <v>4.7</v>
      </c>
      <c r="K893" s="835"/>
      <c r="L893" s="18">
        <f t="shared" si="34"/>
        <v>41.048034934497821</v>
      </c>
    </row>
    <row r="894" spans="1:12" s="67" customFormat="1" ht="18" customHeight="1" x14ac:dyDescent="0.25">
      <c r="A894" s="158" t="s">
        <v>41</v>
      </c>
      <c r="B894" s="827" t="s">
        <v>376</v>
      </c>
      <c r="C894" s="827"/>
      <c r="D894" s="827"/>
      <c r="E894" s="827"/>
      <c r="F894" s="827"/>
      <c r="G894" s="827"/>
      <c r="H894" s="831">
        <v>7.41</v>
      </c>
      <c r="I894" s="831"/>
      <c r="J894" s="830">
        <v>3.2</v>
      </c>
      <c r="K894" s="830"/>
      <c r="L894" s="18">
        <f t="shared" si="34"/>
        <v>43.184885290148451</v>
      </c>
    </row>
    <row r="895" spans="1:12" s="67" customFormat="1" ht="18" customHeight="1" x14ac:dyDescent="0.25">
      <c r="A895" s="157">
        <v>2</v>
      </c>
      <c r="B895" s="819" t="s">
        <v>377</v>
      </c>
      <c r="C895" s="819"/>
      <c r="D895" s="819"/>
      <c r="E895" s="819"/>
      <c r="F895" s="819"/>
      <c r="G895" s="819"/>
      <c r="H895" s="825">
        <f>SUM(H896:I901)</f>
        <v>402.68029999999993</v>
      </c>
      <c r="I895" s="825"/>
      <c r="J895" s="825">
        <f>SUM(J896:K901)</f>
        <v>188.965</v>
      </c>
      <c r="K895" s="825"/>
      <c r="L895" s="19">
        <f t="shared" si="34"/>
        <v>46.926805209989176</v>
      </c>
    </row>
    <row r="896" spans="1:12" s="67" customFormat="1" ht="36" customHeight="1" x14ac:dyDescent="0.25">
      <c r="A896" s="158" t="s">
        <v>69</v>
      </c>
      <c r="B896" s="827" t="s">
        <v>378</v>
      </c>
      <c r="C896" s="827"/>
      <c r="D896" s="827"/>
      <c r="E896" s="827"/>
      <c r="F896" s="827"/>
      <c r="G896" s="827"/>
      <c r="H896" s="839">
        <v>274</v>
      </c>
      <c r="I896" s="840"/>
      <c r="J896" s="839">
        <v>134.82</v>
      </c>
      <c r="K896" s="840"/>
      <c r="L896" s="18">
        <f t="shared" si="34"/>
        <v>49.20437956204379</v>
      </c>
    </row>
    <row r="897" spans="1:17" s="67" customFormat="1" ht="18" customHeight="1" x14ac:dyDescent="0.25">
      <c r="A897" s="158" t="s">
        <v>70</v>
      </c>
      <c r="B897" s="827" t="s">
        <v>379</v>
      </c>
      <c r="C897" s="827"/>
      <c r="D897" s="827"/>
      <c r="E897" s="827"/>
      <c r="F897" s="827"/>
      <c r="G897" s="827"/>
      <c r="H897" s="839">
        <v>75.39</v>
      </c>
      <c r="I897" s="840"/>
      <c r="J897" s="839">
        <v>28.53</v>
      </c>
      <c r="K897" s="840"/>
      <c r="L897" s="18">
        <f t="shared" si="34"/>
        <v>37.843215280541187</v>
      </c>
    </row>
    <row r="898" spans="1:17" s="67" customFormat="1" ht="18" customHeight="1" x14ac:dyDescent="0.25">
      <c r="A898" s="158" t="s">
        <v>84</v>
      </c>
      <c r="B898" s="827" t="s">
        <v>380</v>
      </c>
      <c r="C898" s="827"/>
      <c r="D898" s="827"/>
      <c r="E898" s="827"/>
      <c r="F898" s="827"/>
      <c r="G898" s="827"/>
      <c r="H898" s="839">
        <v>42.41</v>
      </c>
      <c r="I898" s="840"/>
      <c r="J898" s="839">
        <v>13.68</v>
      </c>
      <c r="K898" s="840"/>
      <c r="L898" s="18">
        <f t="shared" si="34"/>
        <v>32.256543268097147</v>
      </c>
    </row>
    <row r="899" spans="1:17" s="67" customFormat="1" ht="18" customHeight="1" x14ac:dyDescent="0.25">
      <c r="A899" s="158" t="s">
        <v>85</v>
      </c>
      <c r="B899" s="827" t="s">
        <v>381</v>
      </c>
      <c r="C899" s="827"/>
      <c r="D899" s="827"/>
      <c r="E899" s="827"/>
      <c r="F899" s="827"/>
      <c r="G899" s="827"/>
      <c r="H899" s="839">
        <v>5.33</v>
      </c>
      <c r="I899" s="840"/>
      <c r="J899" s="839">
        <v>5.78</v>
      </c>
      <c r="K899" s="840"/>
      <c r="L899" s="18">
        <f t="shared" si="34"/>
        <v>108.44277673545966</v>
      </c>
    </row>
    <row r="900" spans="1:17" s="67" customFormat="1" ht="18" customHeight="1" x14ac:dyDescent="0.25">
      <c r="A900" s="158" t="s">
        <v>86</v>
      </c>
      <c r="B900" s="827" t="s">
        <v>382</v>
      </c>
      <c r="C900" s="827"/>
      <c r="D900" s="827"/>
      <c r="E900" s="827"/>
      <c r="F900" s="827"/>
      <c r="G900" s="827"/>
      <c r="H900" s="839">
        <v>5.55</v>
      </c>
      <c r="I900" s="840"/>
      <c r="J900" s="839">
        <v>6.18</v>
      </c>
      <c r="K900" s="840"/>
      <c r="L900" s="18">
        <f t="shared" si="34"/>
        <v>111.35135135135134</v>
      </c>
    </row>
    <row r="901" spans="1:17" s="67" customFormat="1" ht="18" customHeight="1" x14ac:dyDescent="0.25">
      <c r="A901" s="158" t="s">
        <v>87</v>
      </c>
      <c r="B901" s="827" t="s">
        <v>383</v>
      </c>
      <c r="C901" s="827"/>
      <c r="D901" s="827"/>
      <c r="E901" s="827"/>
      <c r="F901" s="827"/>
      <c r="G901" s="827"/>
      <c r="H901" s="839">
        <v>2.9999999999999997E-4</v>
      </c>
      <c r="I901" s="840"/>
      <c r="J901" s="839">
        <v>-2.5000000000000001E-2</v>
      </c>
      <c r="K901" s="840"/>
      <c r="L901" s="18" t="s">
        <v>35</v>
      </c>
    </row>
    <row r="902" spans="1:17" s="67" customFormat="1" ht="18" customHeight="1" x14ac:dyDescent="0.25">
      <c r="A902" s="159">
        <v>3</v>
      </c>
      <c r="B902" s="819" t="s">
        <v>384</v>
      </c>
      <c r="C902" s="819"/>
      <c r="D902" s="819"/>
      <c r="E902" s="819"/>
      <c r="F902" s="819"/>
      <c r="G902" s="819"/>
      <c r="H902" s="825">
        <v>2812.38</v>
      </c>
      <c r="I902" s="825"/>
      <c r="J902" s="825">
        <v>831.85</v>
      </c>
      <c r="K902" s="825"/>
      <c r="L902" s="19">
        <f>J902/H902*100</f>
        <v>29.578150889993527</v>
      </c>
    </row>
    <row r="903" spans="1:17" s="67" customFormat="1" ht="18" customHeight="1" x14ac:dyDescent="0.25">
      <c r="A903" s="159">
        <v>4</v>
      </c>
      <c r="B903" s="819" t="s">
        <v>385</v>
      </c>
      <c r="C903" s="819"/>
      <c r="D903" s="819"/>
      <c r="E903" s="819"/>
      <c r="F903" s="819"/>
      <c r="G903" s="819"/>
      <c r="H903" s="825">
        <v>180.56</v>
      </c>
      <c r="I903" s="825"/>
      <c r="J903" s="825">
        <v>66.430000000000007</v>
      </c>
      <c r="K903" s="825"/>
      <c r="L903" s="19">
        <f>J903/H903*100</f>
        <v>36.79109437306159</v>
      </c>
    </row>
    <row r="904" spans="1:17" s="67" customFormat="1" ht="18" customHeight="1" x14ac:dyDescent="0.25">
      <c r="A904" s="157">
        <v>5</v>
      </c>
      <c r="B904" s="819" t="s">
        <v>386</v>
      </c>
      <c r="C904" s="819"/>
      <c r="D904" s="819"/>
      <c r="E904" s="819"/>
      <c r="F904" s="819"/>
      <c r="G904" s="819"/>
      <c r="H904" s="825">
        <v>3910.13</v>
      </c>
      <c r="I904" s="825"/>
      <c r="J904" s="825">
        <v>1602.76</v>
      </c>
      <c r="K904" s="825"/>
      <c r="L904" s="19">
        <f t="shared" ref="L904" si="35">J904/H904*100</f>
        <v>40.989941510896053</v>
      </c>
    </row>
    <row r="905" spans="1:17" s="67" customFormat="1" ht="18" customHeight="1" x14ac:dyDescent="0.25">
      <c r="A905" s="159">
        <v>6</v>
      </c>
      <c r="B905" s="819" t="s">
        <v>387</v>
      </c>
      <c r="C905" s="819"/>
      <c r="D905" s="819"/>
      <c r="E905" s="819"/>
      <c r="F905" s="819"/>
      <c r="G905" s="819"/>
      <c r="H905" s="825">
        <v>35.81</v>
      </c>
      <c r="I905" s="825"/>
      <c r="J905" s="825">
        <v>9.8800000000000008</v>
      </c>
      <c r="K905" s="825"/>
      <c r="L905" s="19" t="s">
        <v>35</v>
      </c>
    </row>
    <row r="906" spans="1:17" s="67" customFormat="1" ht="18" customHeight="1" x14ac:dyDescent="0.25">
      <c r="A906" s="159">
        <v>7</v>
      </c>
      <c r="B906" s="819" t="s">
        <v>388</v>
      </c>
      <c r="C906" s="819"/>
      <c r="D906" s="819"/>
      <c r="E906" s="819"/>
      <c r="F906" s="819"/>
      <c r="G906" s="819"/>
      <c r="H906" s="825">
        <v>10.66</v>
      </c>
      <c r="I906" s="825"/>
      <c r="J906" s="825">
        <v>10.76</v>
      </c>
      <c r="K906" s="825"/>
      <c r="L906" s="19">
        <f t="shared" ref="L906" si="36">J906/H906*100</f>
        <v>100.93808630393997</v>
      </c>
    </row>
    <row r="907" spans="1:17" s="67" customFormat="1" ht="33.75" customHeight="1" x14ac:dyDescent="0.25">
      <c r="A907" s="157">
        <v>8</v>
      </c>
      <c r="B907" s="819" t="s">
        <v>389</v>
      </c>
      <c r="C907" s="819"/>
      <c r="D907" s="819"/>
      <c r="E907" s="819"/>
      <c r="F907" s="819"/>
      <c r="G907" s="819"/>
      <c r="H907" s="825">
        <v>-34.049999999999997</v>
      </c>
      <c r="I907" s="825"/>
      <c r="J907" s="825">
        <v>-34.06</v>
      </c>
      <c r="K907" s="825"/>
      <c r="L907" s="19" t="s">
        <v>35</v>
      </c>
    </row>
    <row r="908" spans="1:17" s="67" customFormat="1" ht="33.75" customHeight="1" x14ac:dyDescent="0.25">
      <c r="A908" s="157">
        <v>9</v>
      </c>
      <c r="B908" s="843" t="s">
        <v>553</v>
      </c>
      <c r="C908" s="844"/>
      <c r="D908" s="844"/>
      <c r="E908" s="844"/>
      <c r="F908" s="844"/>
      <c r="G908" s="845"/>
      <c r="H908" s="825">
        <v>1.48</v>
      </c>
      <c r="I908" s="825"/>
      <c r="J908" s="825">
        <v>5.81</v>
      </c>
      <c r="K908" s="825"/>
      <c r="L908" s="19">
        <f>J908/H908*100</f>
        <v>392.56756756756755</v>
      </c>
    </row>
    <row r="909" spans="1:17" s="67" customFormat="1" ht="18" customHeight="1" x14ac:dyDescent="0.25">
      <c r="A909" s="159">
        <v>10</v>
      </c>
      <c r="B909" s="819" t="s">
        <v>390</v>
      </c>
      <c r="C909" s="819"/>
      <c r="D909" s="819"/>
      <c r="E909" s="819"/>
      <c r="F909" s="819"/>
      <c r="G909" s="819"/>
      <c r="H909" s="842">
        <f>H888+H895+H902+H903+H904+H905+H906+H907+H908</f>
        <v>8741.6702999999998</v>
      </c>
      <c r="I909" s="842"/>
      <c r="J909" s="842">
        <f>J888+J895+J902+J903+J904+J905+J906+J907+J908</f>
        <v>3435.9350000000004</v>
      </c>
      <c r="K909" s="842"/>
      <c r="L909" s="19">
        <f>J909/H909*100</f>
        <v>39.305245817838731</v>
      </c>
    </row>
    <row r="910" spans="1:17" s="67" customFormat="1" ht="32.25" customHeight="1" x14ac:dyDescent="0.25">
      <c r="A910" s="846" t="s">
        <v>391</v>
      </c>
      <c r="B910" s="847"/>
      <c r="C910" s="847"/>
      <c r="D910" s="847"/>
      <c r="E910" s="847"/>
      <c r="F910" s="847"/>
      <c r="G910" s="847"/>
      <c r="H910" s="847"/>
      <c r="I910" s="847"/>
      <c r="J910" s="847"/>
      <c r="K910" s="847"/>
      <c r="L910" s="848"/>
    </row>
    <row r="911" spans="1:17" s="67" customFormat="1" ht="18" customHeight="1" x14ac:dyDescent="0.25">
      <c r="A911" s="157">
        <v>11</v>
      </c>
      <c r="B911" s="819" t="s">
        <v>392</v>
      </c>
      <c r="C911" s="819"/>
      <c r="D911" s="819"/>
      <c r="E911" s="819"/>
      <c r="F911" s="819"/>
      <c r="G911" s="819"/>
      <c r="H911" s="849">
        <f>SUM(H912:I924)</f>
        <v>9095.4693000000007</v>
      </c>
      <c r="I911" s="850"/>
      <c r="J911" s="851">
        <f>SUM(J912:K924)</f>
        <v>3516.047</v>
      </c>
      <c r="K911" s="852"/>
      <c r="L911" s="68">
        <f>J911/H911*100</f>
        <v>38.657125696636676</v>
      </c>
    </row>
    <row r="912" spans="1:17" s="67" customFormat="1" ht="18" customHeight="1" x14ac:dyDescent="0.25">
      <c r="A912" s="158" t="s">
        <v>323</v>
      </c>
      <c r="B912" s="853" t="s">
        <v>393</v>
      </c>
      <c r="C912" s="853"/>
      <c r="D912" s="853"/>
      <c r="E912" s="853"/>
      <c r="F912" s="853"/>
      <c r="G912" s="853"/>
      <c r="H912" s="841">
        <v>1528.3520000000001</v>
      </c>
      <c r="I912" s="841"/>
      <c r="J912" s="841">
        <v>510.88099999999997</v>
      </c>
      <c r="K912" s="841"/>
      <c r="L912" s="160">
        <f>J912/H912*100</f>
        <v>33.426919976549904</v>
      </c>
      <c r="Q912" s="313"/>
    </row>
    <row r="913" spans="1:17" s="67" customFormat="1" ht="18" customHeight="1" x14ac:dyDescent="0.25">
      <c r="A913" s="158" t="s">
        <v>326</v>
      </c>
      <c r="B913" s="853" t="s">
        <v>394</v>
      </c>
      <c r="C913" s="853"/>
      <c r="D913" s="853"/>
      <c r="E913" s="853"/>
      <c r="F913" s="853"/>
      <c r="G913" s="853"/>
      <c r="H913" s="841">
        <v>9.1590000000000007</v>
      </c>
      <c r="I913" s="841"/>
      <c r="J913" s="841">
        <v>4.7809999999999997</v>
      </c>
      <c r="K913" s="841"/>
      <c r="L913" s="160">
        <f t="shared" ref="L913:L922" si="37">J913/H913*100</f>
        <v>52.200021836445018</v>
      </c>
      <c r="Q913" s="313"/>
    </row>
    <row r="914" spans="1:17" s="67" customFormat="1" ht="18" customHeight="1" x14ac:dyDescent="0.25">
      <c r="A914" s="158" t="s">
        <v>328</v>
      </c>
      <c r="B914" s="827" t="s">
        <v>395</v>
      </c>
      <c r="C914" s="827"/>
      <c r="D914" s="827"/>
      <c r="E914" s="827"/>
      <c r="F914" s="827"/>
      <c r="G914" s="827"/>
      <c r="H914" s="841">
        <v>179.50800000000001</v>
      </c>
      <c r="I914" s="841"/>
      <c r="J914" s="841">
        <v>66.567999999999998</v>
      </c>
      <c r="K914" s="841"/>
      <c r="L914" s="160">
        <f t="shared" si="37"/>
        <v>37.083584018539561</v>
      </c>
      <c r="Q914" s="313"/>
    </row>
    <row r="915" spans="1:17" s="67" customFormat="1" ht="18" customHeight="1" x14ac:dyDescent="0.25">
      <c r="A915" s="158" t="s">
        <v>554</v>
      </c>
      <c r="B915" s="827" t="s">
        <v>396</v>
      </c>
      <c r="C915" s="827"/>
      <c r="D915" s="827"/>
      <c r="E915" s="827"/>
      <c r="F915" s="827"/>
      <c r="G915" s="827"/>
      <c r="H915" s="841">
        <v>476.73</v>
      </c>
      <c r="I915" s="841"/>
      <c r="J915" s="841">
        <v>114.199</v>
      </c>
      <c r="K915" s="841"/>
      <c r="L915" s="160">
        <f t="shared" si="37"/>
        <v>23.954649382249908</v>
      </c>
      <c r="Q915" s="313"/>
    </row>
    <row r="916" spans="1:17" s="67" customFormat="1" ht="18" customHeight="1" x14ac:dyDescent="0.25">
      <c r="A916" s="158" t="s">
        <v>555</v>
      </c>
      <c r="B916" s="827" t="s">
        <v>397</v>
      </c>
      <c r="C916" s="827"/>
      <c r="D916" s="827"/>
      <c r="E916" s="827"/>
      <c r="F916" s="827"/>
      <c r="G916" s="827"/>
      <c r="H916" s="841">
        <v>1513.8320000000001</v>
      </c>
      <c r="I916" s="841"/>
      <c r="J916" s="841">
        <v>656.178</v>
      </c>
      <c r="K916" s="841"/>
      <c r="L916" s="160">
        <f t="shared" si="37"/>
        <v>43.345496726188898</v>
      </c>
      <c r="Q916" s="313"/>
    </row>
    <row r="917" spans="1:17" s="67" customFormat="1" ht="18" customHeight="1" x14ac:dyDescent="0.25">
      <c r="A917" s="158" t="s">
        <v>556</v>
      </c>
      <c r="B917" s="827" t="s">
        <v>398</v>
      </c>
      <c r="C917" s="827"/>
      <c r="D917" s="827"/>
      <c r="E917" s="827"/>
      <c r="F917" s="827"/>
      <c r="G917" s="827"/>
      <c r="H917" s="841">
        <v>13.74</v>
      </c>
      <c r="I917" s="841"/>
      <c r="J917" s="841">
        <v>3.4289999999999998</v>
      </c>
      <c r="K917" s="841"/>
      <c r="L917" s="160">
        <f t="shared" si="37"/>
        <v>24.956331877729259</v>
      </c>
      <c r="Q917" s="313"/>
    </row>
    <row r="918" spans="1:17" s="67" customFormat="1" ht="18" customHeight="1" x14ac:dyDescent="0.25">
      <c r="A918" s="158" t="s">
        <v>557</v>
      </c>
      <c r="B918" s="827" t="s">
        <v>399</v>
      </c>
      <c r="C918" s="827"/>
      <c r="D918" s="827"/>
      <c r="E918" s="827"/>
      <c r="F918" s="827"/>
      <c r="G918" s="827"/>
      <c r="H918" s="841">
        <v>3530.76</v>
      </c>
      <c r="I918" s="841"/>
      <c r="J918" s="841">
        <v>1605.769</v>
      </c>
      <c r="K918" s="841"/>
      <c r="L918" s="160">
        <f t="shared" si="37"/>
        <v>45.479415196728176</v>
      </c>
      <c r="Q918" s="313"/>
    </row>
    <row r="919" spans="1:17" s="67" customFormat="1" ht="18" customHeight="1" x14ac:dyDescent="0.25">
      <c r="A919" s="158" t="s">
        <v>558</v>
      </c>
      <c r="B919" s="827" t="s">
        <v>400</v>
      </c>
      <c r="C919" s="827"/>
      <c r="D919" s="827"/>
      <c r="E919" s="827"/>
      <c r="F919" s="827"/>
      <c r="G919" s="827"/>
      <c r="H919" s="841">
        <v>552.42100000000005</v>
      </c>
      <c r="I919" s="841"/>
      <c r="J919" s="841">
        <v>271.428</v>
      </c>
      <c r="K919" s="841"/>
      <c r="L919" s="160">
        <f t="shared" si="37"/>
        <v>49.134265351968878</v>
      </c>
      <c r="Q919" s="313"/>
    </row>
    <row r="920" spans="1:17" s="67" customFormat="1" ht="18" customHeight="1" x14ac:dyDescent="0.25">
      <c r="A920" s="158" t="s">
        <v>559</v>
      </c>
      <c r="B920" s="827" t="s">
        <v>401</v>
      </c>
      <c r="C920" s="827"/>
      <c r="D920" s="827"/>
      <c r="E920" s="827"/>
      <c r="F920" s="827"/>
      <c r="G920" s="827"/>
      <c r="H920" s="841">
        <v>1017.3150000000001</v>
      </c>
      <c r="I920" s="841"/>
      <c r="J920" s="841">
        <v>138.93199999999999</v>
      </c>
      <c r="K920" s="841"/>
      <c r="L920" s="160">
        <f t="shared" si="37"/>
        <v>13.656733656733655</v>
      </c>
      <c r="Q920" s="313"/>
    </row>
    <row r="921" spans="1:17" s="67" customFormat="1" ht="18" customHeight="1" x14ac:dyDescent="0.25">
      <c r="A921" s="158" t="s">
        <v>560</v>
      </c>
      <c r="B921" s="827" t="s">
        <v>402</v>
      </c>
      <c r="C921" s="827"/>
      <c r="D921" s="827"/>
      <c r="E921" s="827"/>
      <c r="F921" s="827"/>
      <c r="G921" s="827"/>
      <c r="H921" s="841">
        <v>168.43</v>
      </c>
      <c r="I921" s="841"/>
      <c r="J921" s="841">
        <v>82.781000000000006</v>
      </c>
      <c r="K921" s="841"/>
      <c r="L921" s="160">
        <f t="shared" si="37"/>
        <v>49.14860773021433</v>
      </c>
      <c r="Q921" s="313"/>
    </row>
    <row r="922" spans="1:17" s="67" customFormat="1" ht="18" customHeight="1" x14ac:dyDescent="0.25">
      <c r="A922" s="158" t="s">
        <v>561</v>
      </c>
      <c r="B922" s="827" t="s">
        <v>403</v>
      </c>
      <c r="C922" s="827"/>
      <c r="D922" s="827"/>
      <c r="E922" s="827"/>
      <c r="F922" s="827"/>
      <c r="G922" s="827"/>
      <c r="H922" s="841">
        <v>20.361000000000001</v>
      </c>
      <c r="I922" s="841"/>
      <c r="J922" s="841">
        <v>8.0890000000000004</v>
      </c>
      <c r="K922" s="841"/>
      <c r="L922" s="160">
        <f t="shared" si="37"/>
        <v>39.727911202789642</v>
      </c>
    </row>
    <row r="923" spans="1:17" s="67" customFormat="1" ht="18" customHeight="1" x14ac:dyDescent="0.25">
      <c r="A923" s="158" t="s">
        <v>562</v>
      </c>
      <c r="B923" s="827" t="s">
        <v>404</v>
      </c>
      <c r="C923" s="827"/>
      <c r="D923" s="827"/>
      <c r="E923" s="827"/>
      <c r="F923" s="827"/>
      <c r="G923" s="827"/>
      <c r="H923" s="841">
        <v>5.2299999999999999E-2</v>
      </c>
      <c r="I923" s="841"/>
      <c r="J923" s="841">
        <v>0</v>
      </c>
      <c r="K923" s="841"/>
      <c r="L923" s="160" t="s">
        <v>35</v>
      </c>
    </row>
    <row r="924" spans="1:17" s="67" customFormat="1" ht="32.25" customHeight="1" x14ac:dyDescent="0.25">
      <c r="A924" s="158" t="s">
        <v>563</v>
      </c>
      <c r="B924" s="827" t="s">
        <v>405</v>
      </c>
      <c r="C924" s="827"/>
      <c r="D924" s="827"/>
      <c r="E924" s="827"/>
      <c r="F924" s="827"/>
      <c r="G924" s="827"/>
      <c r="H924" s="841">
        <v>84.808999999999997</v>
      </c>
      <c r="I924" s="841"/>
      <c r="J924" s="841">
        <v>53.012</v>
      </c>
      <c r="K924" s="841"/>
      <c r="L924" s="161">
        <f>J924/H924*100</f>
        <v>62.507516890896021</v>
      </c>
    </row>
    <row r="925" spans="1:17" s="67" customFormat="1" ht="18" customHeight="1" x14ac:dyDescent="0.25">
      <c r="A925" s="157">
        <v>12</v>
      </c>
      <c r="B925" s="470" t="s">
        <v>406</v>
      </c>
      <c r="C925" s="470"/>
      <c r="D925" s="470"/>
      <c r="E925" s="470"/>
      <c r="F925" s="470"/>
      <c r="G925" s="470"/>
      <c r="H925" s="842">
        <f>H909-H911</f>
        <v>-353.79900000000089</v>
      </c>
      <c r="I925" s="842"/>
      <c r="J925" s="825">
        <f>J909-J911</f>
        <v>-80.111999999999625</v>
      </c>
      <c r="K925" s="825"/>
      <c r="L925" s="68" t="s">
        <v>35</v>
      </c>
    </row>
    <row r="926" spans="1:17" x14ac:dyDescent="0.2">
      <c r="A926" s="20"/>
      <c r="B926" s="20"/>
      <c r="C926" s="20"/>
      <c r="D926" s="20"/>
      <c r="E926" s="20"/>
      <c r="F926" s="21"/>
    </row>
    <row r="927" spans="1:17" x14ac:dyDescent="0.2">
      <c r="A927" s="20"/>
      <c r="B927" s="20"/>
      <c r="C927" s="20"/>
      <c r="D927" s="20"/>
      <c r="E927" s="20"/>
      <c r="F927" s="21"/>
    </row>
    <row r="928" spans="1:17" x14ac:dyDescent="0.2">
      <c r="A928" s="20"/>
      <c r="B928" s="20"/>
      <c r="C928" s="20"/>
      <c r="D928" s="20"/>
      <c r="E928" s="20"/>
      <c r="F928" s="21"/>
    </row>
    <row r="929" spans="1:6" x14ac:dyDescent="0.2">
      <c r="A929" s="20"/>
      <c r="B929" s="20"/>
      <c r="C929" s="20"/>
      <c r="D929" s="20"/>
      <c r="E929" s="20"/>
      <c r="F929" s="21"/>
    </row>
    <row r="930" spans="1:6" x14ac:dyDescent="0.2">
      <c r="A930" s="20"/>
      <c r="B930" s="20"/>
      <c r="C930" s="20"/>
      <c r="D930" s="20"/>
      <c r="E930" s="20"/>
      <c r="F930" s="21"/>
    </row>
    <row r="931" spans="1:6" x14ac:dyDescent="0.2">
      <c r="A931" s="20"/>
      <c r="B931" s="20"/>
      <c r="C931" s="20"/>
      <c r="D931" s="20"/>
      <c r="E931" s="20"/>
      <c r="F931" s="21"/>
    </row>
    <row r="932" spans="1:6" x14ac:dyDescent="0.2">
      <c r="A932" s="20"/>
      <c r="B932" s="20"/>
      <c r="C932" s="20"/>
      <c r="D932" s="20"/>
      <c r="E932" s="20"/>
      <c r="F932" s="21"/>
    </row>
    <row r="933" spans="1:6" x14ac:dyDescent="0.2">
      <c r="A933" s="20"/>
      <c r="B933" s="20"/>
      <c r="C933" s="20"/>
      <c r="D933" s="20"/>
      <c r="E933" s="20"/>
      <c r="F933" s="21"/>
    </row>
    <row r="934" spans="1:6" x14ac:dyDescent="0.2">
      <c r="A934" s="20"/>
      <c r="B934" s="20"/>
      <c r="C934" s="20"/>
      <c r="D934" s="20"/>
      <c r="E934" s="20"/>
      <c r="F934" s="21"/>
    </row>
    <row r="935" spans="1:6" x14ac:dyDescent="0.2">
      <c r="A935" s="20"/>
      <c r="B935" s="20"/>
      <c r="C935" s="20"/>
      <c r="D935" s="20"/>
      <c r="E935" s="20"/>
      <c r="F935" s="21"/>
    </row>
    <row r="936" spans="1:6" x14ac:dyDescent="0.2">
      <c r="A936" s="20"/>
      <c r="B936" s="20"/>
      <c r="C936" s="20"/>
      <c r="D936" s="20"/>
      <c r="E936" s="20"/>
      <c r="F936" s="21"/>
    </row>
    <row r="937" spans="1:6" x14ac:dyDescent="0.2">
      <c r="A937" s="20"/>
      <c r="B937" s="20"/>
      <c r="C937" s="20"/>
      <c r="D937" s="20"/>
      <c r="E937" s="20"/>
      <c r="F937" s="21"/>
    </row>
  </sheetData>
  <protectedRanges>
    <protectedRange sqref="B707" name="Диапазон1_1_1_1_2_1_1"/>
  </protectedRanges>
  <mergeCells count="2669">
    <mergeCell ref="F873:L873"/>
    <mergeCell ref="A873:E873"/>
    <mergeCell ref="B923:G923"/>
    <mergeCell ref="H923:I923"/>
    <mergeCell ref="J923:K923"/>
    <mergeCell ref="J914:K914"/>
    <mergeCell ref="H921:I921"/>
    <mergeCell ref="J921:K921"/>
    <mergeCell ref="B922:G922"/>
    <mergeCell ref="H922:I922"/>
    <mergeCell ref="J922:K922"/>
    <mergeCell ref="B909:G909"/>
    <mergeCell ref="H909:I909"/>
    <mergeCell ref="J909:K909"/>
    <mergeCell ref="A910:L910"/>
    <mergeCell ref="B911:G911"/>
    <mergeCell ref="H911:I911"/>
    <mergeCell ref="J911:K911"/>
    <mergeCell ref="B912:G912"/>
    <mergeCell ref="H912:I912"/>
    <mergeCell ref="J912:K912"/>
    <mergeCell ref="B913:G913"/>
    <mergeCell ref="H913:I913"/>
    <mergeCell ref="J913:K913"/>
    <mergeCell ref="B914:G914"/>
    <mergeCell ref="H914:I914"/>
    <mergeCell ref="J905:K905"/>
    <mergeCell ref="B906:G906"/>
    <mergeCell ref="H906:I906"/>
    <mergeCell ref="J906:K906"/>
    <mergeCell ref="B907:G907"/>
    <mergeCell ref="H907:I907"/>
    <mergeCell ref="J907:K907"/>
    <mergeCell ref="B924:G924"/>
    <mergeCell ref="H924:I924"/>
    <mergeCell ref="J924:K924"/>
    <mergeCell ref="B925:G925"/>
    <mergeCell ref="H925:I925"/>
    <mergeCell ref="J925:K925"/>
    <mergeCell ref="B915:G915"/>
    <mergeCell ref="H915:I915"/>
    <mergeCell ref="J915:K915"/>
    <mergeCell ref="B916:G916"/>
    <mergeCell ref="H916:I916"/>
    <mergeCell ref="J916:K916"/>
    <mergeCell ref="B917:G917"/>
    <mergeCell ref="H917:I917"/>
    <mergeCell ref="J917:K917"/>
    <mergeCell ref="B918:G918"/>
    <mergeCell ref="H918:I918"/>
    <mergeCell ref="J918:K918"/>
    <mergeCell ref="B919:G919"/>
    <mergeCell ref="H919:I919"/>
    <mergeCell ref="J919:K919"/>
    <mergeCell ref="B920:G920"/>
    <mergeCell ref="H920:I920"/>
    <mergeCell ref="J920:K920"/>
    <mergeCell ref="B921:G921"/>
    <mergeCell ref="B908:G908"/>
    <mergeCell ref="H908:I908"/>
    <mergeCell ref="J908:K908"/>
    <mergeCell ref="B896:G896"/>
    <mergeCell ref="H896:I896"/>
    <mergeCell ref="J896:K896"/>
    <mergeCell ref="B897:G897"/>
    <mergeCell ref="H897:I897"/>
    <mergeCell ref="J897:K897"/>
    <mergeCell ref="B898:G898"/>
    <mergeCell ref="H898:I898"/>
    <mergeCell ref="J898:K898"/>
    <mergeCell ref="B899:G899"/>
    <mergeCell ref="H899:I899"/>
    <mergeCell ref="J899:K899"/>
    <mergeCell ref="B900:G900"/>
    <mergeCell ref="H900:I900"/>
    <mergeCell ref="J900:K900"/>
    <mergeCell ref="B901:G901"/>
    <mergeCell ref="H901:I901"/>
    <mergeCell ref="J901:K901"/>
    <mergeCell ref="B902:G902"/>
    <mergeCell ref="H902:I902"/>
    <mergeCell ref="J902:K902"/>
    <mergeCell ref="B903:G903"/>
    <mergeCell ref="H903:I903"/>
    <mergeCell ref="J903:K903"/>
    <mergeCell ref="B904:G904"/>
    <mergeCell ref="H904:I904"/>
    <mergeCell ref="J904:K904"/>
    <mergeCell ref="B905:G905"/>
    <mergeCell ref="H905:I905"/>
    <mergeCell ref="B889:G889"/>
    <mergeCell ref="B890:G890"/>
    <mergeCell ref="H890:I890"/>
    <mergeCell ref="J890:K890"/>
    <mergeCell ref="B891:G891"/>
    <mergeCell ref="H891:I891"/>
    <mergeCell ref="J891:K891"/>
    <mergeCell ref="B892:G892"/>
    <mergeCell ref="H892:I892"/>
    <mergeCell ref="J892:K892"/>
    <mergeCell ref="B893:G893"/>
    <mergeCell ref="H893:I893"/>
    <mergeCell ref="J893:K893"/>
    <mergeCell ref="B894:G894"/>
    <mergeCell ref="H894:I894"/>
    <mergeCell ref="J894:K894"/>
    <mergeCell ref="B895:G895"/>
    <mergeCell ref="H895:I895"/>
    <mergeCell ref="J895:K895"/>
    <mergeCell ref="H889:I889"/>
    <mergeCell ref="J889:K889"/>
    <mergeCell ref="A885:L885"/>
    <mergeCell ref="B886:G886"/>
    <mergeCell ref="A887:L887"/>
    <mergeCell ref="B888:G888"/>
    <mergeCell ref="H853:I853"/>
    <mergeCell ref="J853:K853"/>
    <mergeCell ref="B854:F854"/>
    <mergeCell ref="H854:I854"/>
    <mergeCell ref="J854:K854"/>
    <mergeCell ref="B855:F855"/>
    <mergeCell ref="H855:I855"/>
    <mergeCell ref="J855:K855"/>
    <mergeCell ref="B856:F856"/>
    <mergeCell ref="H856:I856"/>
    <mergeCell ref="J856:K856"/>
    <mergeCell ref="B857:F857"/>
    <mergeCell ref="H857:I857"/>
    <mergeCell ref="J857:K857"/>
    <mergeCell ref="A858:L858"/>
    <mergeCell ref="A859:A860"/>
    <mergeCell ref="B859:F860"/>
    <mergeCell ref="H888:I888"/>
    <mergeCell ref="J888:K888"/>
    <mergeCell ref="H886:I886"/>
    <mergeCell ref="J886:K886"/>
    <mergeCell ref="B863:F863"/>
    <mergeCell ref="H863:I863"/>
    <mergeCell ref="J863:K863"/>
    <mergeCell ref="J859:K860"/>
    <mergeCell ref="L859:L860"/>
    <mergeCell ref="B861:F861"/>
    <mergeCell ref="B862:F862"/>
    <mergeCell ref="B848:F848"/>
    <mergeCell ref="H848:I848"/>
    <mergeCell ref="J848:K848"/>
    <mergeCell ref="B838:F838"/>
    <mergeCell ref="H838:I838"/>
    <mergeCell ref="J838:K838"/>
    <mergeCell ref="B835:F835"/>
    <mergeCell ref="H835:I835"/>
    <mergeCell ref="J835:K835"/>
    <mergeCell ref="B836:F836"/>
    <mergeCell ref="H836:I836"/>
    <mergeCell ref="J836:K836"/>
    <mergeCell ref="B833:F833"/>
    <mergeCell ref="A841:L841"/>
    <mergeCell ref="B839:F839"/>
    <mergeCell ref="H839:I839"/>
    <mergeCell ref="J839:K839"/>
    <mergeCell ref="B834:F834"/>
    <mergeCell ref="H834:I834"/>
    <mergeCell ref="J834:K834"/>
    <mergeCell ref="B810:F810"/>
    <mergeCell ref="H810:I810"/>
    <mergeCell ref="J810:K810"/>
    <mergeCell ref="B811:F811"/>
    <mergeCell ref="H811:I811"/>
    <mergeCell ref="J811:K811"/>
    <mergeCell ref="A842:L842"/>
    <mergeCell ref="A843:L843"/>
    <mergeCell ref="B844:F844"/>
    <mergeCell ref="H844:I844"/>
    <mergeCell ref="J844:K844"/>
    <mergeCell ref="B845:F845"/>
    <mergeCell ref="H845:I845"/>
    <mergeCell ref="J845:K845"/>
    <mergeCell ref="B846:L846"/>
    <mergeCell ref="B847:F847"/>
    <mergeCell ref="H847:I847"/>
    <mergeCell ref="J847:K847"/>
    <mergeCell ref="B829:F829"/>
    <mergeCell ref="H829:I829"/>
    <mergeCell ref="J829:K829"/>
    <mergeCell ref="B830:F830"/>
    <mergeCell ref="H830:I830"/>
    <mergeCell ref="J830:K830"/>
    <mergeCell ref="B828:F828"/>
    <mergeCell ref="H828:I828"/>
    <mergeCell ref="J828:K828"/>
    <mergeCell ref="B837:F837"/>
    <mergeCell ref="H837:I837"/>
    <mergeCell ref="J837:K837"/>
    <mergeCell ref="H833:I833"/>
    <mergeCell ref="J833:K833"/>
    <mergeCell ref="B804:F804"/>
    <mergeCell ref="H804:I804"/>
    <mergeCell ref="J804:K804"/>
    <mergeCell ref="B805:F805"/>
    <mergeCell ref="H805:I805"/>
    <mergeCell ref="J805:K805"/>
    <mergeCell ref="B806:F806"/>
    <mergeCell ref="H806:I806"/>
    <mergeCell ref="J806:K806"/>
    <mergeCell ref="B807:F807"/>
    <mergeCell ref="H807:I807"/>
    <mergeCell ref="J807:K807"/>
    <mergeCell ref="B808:F808"/>
    <mergeCell ref="H808:I808"/>
    <mergeCell ref="J808:K808"/>
    <mergeCell ref="B809:F809"/>
    <mergeCell ref="H809:I809"/>
    <mergeCell ref="J809:K809"/>
    <mergeCell ref="H798:I798"/>
    <mergeCell ref="J798:K798"/>
    <mergeCell ref="B799:F799"/>
    <mergeCell ref="H799:I799"/>
    <mergeCell ref="J799:K799"/>
    <mergeCell ref="B800:F800"/>
    <mergeCell ref="H800:I800"/>
    <mergeCell ref="J800:K800"/>
    <mergeCell ref="B801:F801"/>
    <mergeCell ref="H801:I801"/>
    <mergeCell ref="J801:K801"/>
    <mergeCell ref="B802:F802"/>
    <mergeCell ref="H802:I802"/>
    <mergeCell ref="J802:K802"/>
    <mergeCell ref="B803:F803"/>
    <mergeCell ref="H803:I803"/>
    <mergeCell ref="J803:K803"/>
    <mergeCell ref="B778:F778"/>
    <mergeCell ref="H778:I778"/>
    <mergeCell ref="J778:K778"/>
    <mergeCell ref="B779:F779"/>
    <mergeCell ref="H779:I779"/>
    <mergeCell ref="J779:K779"/>
    <mergeCell ref="B776:F776"/>
    <mergeCell ref="H776:I776"/>
    <mergeCell ref="J776:K776"/>
    <mergeCell ref="B777:F777"/>
    <mergeCell ref="H777:I777"/>
    <mergeCell ref="J777:K777"/>
    <mergeCell ref="H793:I793"/>
    <mergeCell ref="J793:K793"/>
    <mergeCell ref="B790:F790"/>
    <mergeCell ref="H790:I790"/>
    <mergeCell ref="J790:K790"/>
    <mergeCell ref="B791:F791"/>
    <mergeCell ref="H791:I791"/>
    <mergeCell ref="J791:K791"/>
    <mergeCell ref="B792:F792"/>
    <mergeCell ref="H792:I792"/>
    <mergeCell ref="J792:K792"/>
    <mergeCell ref="B793:F793"/>
    <mergeCell ref="B782:F782"/>
    <mergeCell ref="H782:I782"/>
    <mergeCell ref="J782:K782"/>
    <mergeCell ref="B783:F783"/>
    <mergeCell ref="H783:I783"/>
    <mergeCell ref="J783:K783"/>
    <mergeCell ref="B780:F780"/>
    <mergeCell ref="H780:I780"/>
    <mergeCell ref="B849:F849"/>
    <mergeCell ref="H849:I849"/>
    <mergeCell ref="J849:K849"/>
    <mergeCell ref="B850:F850"/>
    <mergeCell ref="H850:I850"/>
    <mergeCell ref="J850:K850"/>
    <mergeCell ref="B851:F851"/>
    <mergeCell ref="H851:I851"/>
    <mergeCell ref="J851:K851"/>
    <mergeCell ref="B852:F852"/>
    <mergeCell ref="H852:I852"/>
    <mergeCell ref="J852:K852"/>
    <mergeCell ref="B853:F853"/>
    <mergeCell ref="H788:I788"/>
    <mergeCell ref="J788:K788"/>
    <mergeCell ref="B789:F789"/>
    <mergeCell ref="H789:I789"/>
    <mergeCell ref="J789:K789"/>
    <mergeCell ref="B794:F794"/>
    <mergeCell ref="H794:I794"/>
    <mergeCell ref="J794:K794"/>
    <mergeCell ref="B795:F795"/>
    <mergeCell ref="H795:I795"/>
    <mergeCell ref="J795:K795"/>
    <mergeCell ref="B796:F796"/>
    <mergeCell ref="H796:I796"/>
    <mergeCell ref="J796:K796"/>
    <mergeCell ref="B797:F797"/>
    <mergeCell ref="H797:I797"/>
    <mergeCell ref="A827:L827"/>
    <mergeCell ref="J797:K797"/>
    <mergeCell ref="B798:F798"/>
    <mergeCell ref="A871:L871"/>
    <mergeCell ref="A872:L872"/>
    <mergeCell ref="H864:I864"/>
    <mergeCell ref="J864:K864"/>
    <mergeCell ref="J865:K865"/>
    <mergeCell ref="B866:F866"/>
    <mergeCell ref="H866:I866"/>
    <mergeCell ref="J866:K866"/>
    <mergeCell ref="B831:F831"/>
    <mergeCell ref="H831:I831"/>
    <mergeCell ref="J831:K831"/>
    <mergeCell ref="B832:F832"/>
    <mergeCell ref="H832:I832"/>
    <mergeCell ref="J832:K832"/>
    <mergeCell ref="B840:F840"/>
    <mergeCell ref="H840:I840"/>
    <mergeCell ref="J840:K840"/>
    <mergeCell ref="B867:F867"/>
    <mergeCell ref="H867:I867"/>
    <mergeCell ref="J867:K867"/>
    <mergeCell ref="B868:F868"/>
    <mergeCell ref="H868:I868"/>
    <mergeCell ref="J868:K868"/>
    <mergeCell ref="B865:F865"/>
    <mergeCell ref="H865:I865"/>
    <mergeCell ref="G859:G860"/>
    <mergeCell ref="H859:I860"/>
    <mergeCell ref="H861:I861"/>
    <mergeCell ref="J861:K861"/>
    <mergeCell ref="B864:F864"/>
    <mergeCell ref="H862:I862"/>
    <mergeCell ref="J862:K862"/>
    <mergeCell ref="A826:L826"/>
    <mergeCell ref="B824:F824"/>
    <mergeCell ref="H824:I824"/>
    <mergeCell ref="J824:K824"/>
    <mergeCell ref="B822:F822"/>
    <mergeCell ref="H822:I822"/>
    <mergeCell ref="J822:K822"/>
    <mergeCell ref="B823:F823"/>
    <mergeCell ref="H823:I823"/>
    <mergeCell ref="J823:K823"/>
    <mergeCell ref="B815:F815"/>
    <mergeCell ref="H815:I815"/>
    <mergeCell ref="J815:K815"/>
    <mergeCell ref="B816:F816"/>
    <mergeCell ref="H816:I816"/>
    <mergeCell ref="J816:K816"/>
    <mergeCell ref="A825:M825"/>
    <mergeCell ref="B813:F813"/>
    <mergeCell ref="H813:I813"/>
    <mergeCell ref="J813:K813"/>
    <mergeCell ref="B814:F814"/>
    <mergeCell ref="H814:I814"/>
    <mergeCell ref="J814:K814"/>
    <mergeCell ref="B812:F812"/>
    <mergeCell ref="H812:I812"/>
    <mergeCell ref="J812:K812"/>
    <mergeCell ref="B821:F821"/>
    <mergeCell ref="H821:I821"/>
    <mergeCell ref="J821:K821"/>
    <mergeCell ref="B819:F819"/>
    <mergeCell ref="H819:I819"/>
    <mergeCell ref="J819:K819"/>
    <mergeCell ref="B820:F820"/>
    <mergeCell ref="H820:I820"/>
    <mergeCell ref="J820:K820"/>
    <mergeCell ref="B817:F817"/>
    <mergeCell ref="H817:I817"/>
    <mergeCell ref="J817:K817"/>
    <mergeCell ref="B818:F818"/>
    <mergeCell ref="H818:I818"/>
    <mergeCell ref="J818:K818"/>
    <mergeCell ref="J780:K780"/>
    <mergeCell ref="B781:F781"/>
    <mergeCell ref="H781:I781"/>
    <mergeCell ref="J781:K781"/>
    <mergeCell ref="B785:F785"/>
    <mergeCell ref="H785:I785"/>
    <mergeCell ref="J785:K785"/>
    <mergeCell ref="B786:F786"/>
    <mergeCell ref="H786:I786"/>
    <mergeCell ref="J786:K786"/>
    <mergeCell ref="B787:F787"/>
    <mergeCell ref="H787:I787"/>
    <mergeCell ref="J787:K787"/>
    <mergeCell ref="B788:F788"/>
    <mergeCell ref="B784:F784"/>
    <mergeCell ref="H784:I784"/>
    <mergeCell ref="J784:K784"/>
    <mergeCell ref="B774:F774"/>
    <mergeCell ref="H774:I774"/>
    <mergeCell ref="J774:K774"/>
    <mergeCell ref="B775:F775"/>
    <mergeCell ref="H775:I775"/>
    <mergeCell ref="J775:K775"/>
    <mergeCell ref="B772:F772"/>
    <mergeCell ref="H772:I772"/>
    <mergeCell ref="J772:K772"/>
    <mergeCell ref="B773:F773"/>
    <mergeCell ref="H773:I773"/>
    <mergeCell ref="J773:K773"/>
    <mergeCell ref="B770:F770"/>
    <mergeCell ref="H770:I770"/>
    <mergeCell ref="J770:K770"/>
    <mergeCell ref="B771:F771"/>
    <mergeCell ref="H771:I771"/>
    <mergeCell ref="J771:K771"/>
    <mergeCell ref="B768:F768"/>
    <mergeCell ref="H768:I768"/>
    <mergeCell ref="J768:K768"/>
    <mergeCell ref="B769:F769"/>
    <mergeCell ref="H769:I769"/>
    <mergeCell ref="J769:K769"/>
    <mergeCell ref="B766:F766"/>
    <mergeCell ref="H766:I766"/>
    <mergeCell ref="J766:K766"/>
    <mergeCell ref="B767:F767"/>
    <mergeCell ref="H767:I767"/>
    <mergeCell ref="J767:K767"/>
    <mergeCell ref="B758:F758"/>
    <mergeCell ref="H758:I758"/>
    <mergeCell ref="J758:K758"/>
    <mergeCell ref="B755:F755"/>
    <mergeCell ref="H755:I755"/>
    <mergeCell ref="J755:K755"/>
    <mergeCell ref="B756:F756"/>
    <mergeCell ref="H756:I756"/>
    <mergeCell ref="J756:K756"/>
    <mergeCell ref="H764:I764"/>
    <mergeCell ref="J764:K764"/>
    <mergeCell ref="H753:I753"/>
    <mergeCell ref="J753:K753"/>
    <mergeCell ref="B754:F754"/>
    <mergeCell ref="H754:I754"/>
    <mergeCell ref="J754:K754"/>
    <mergeCell ref="B765:F765"/>
    <mergeCell ref="H765:I765"/>
    <mergeCell ref="J765:K765"/>
    <mergeCell ref="B761:F761"/>
    <mergeCell ref="H761:I761"/>
    <mergeCell ref="J761:K761"/>
    <mergeCell ref="B762:F762"/>
    <mergeCell ref="H762:I762"/>
    <mergeCell ref="J762:K762"/>
    <mergeCell ref="B759:F759"/>
    <mergeCell ref="H759:I759"/>
    <mergeCell ref="J759:K759"/>
    <mergeCell ref="B760:F760"/>
    <mergeCell ref="H760:I760"/>
    <mergeCell ref="J760:K760"/>
    <mergeCell ref="A763:L763"/>
    <mergeCell ref="B764:F764"/>
    <mergeCell ref="B736:C736"/>
    <mergeCell ref="D736:E736"/>
    <mergeCell ref="F736:G736"/>
    <mergeCell ref="H736:I736"/>
    <mergeCell ref="J736:K736"/>
    <mergeCell ref="B737:C737"/>
    <mergeCell ref="D737:E737"/>
    <mergeCell ref="F737:G737"/>
    <mergeCell ref="H737:I737"/>
    <mergeCell ref="J737:K737"/>
    <mergeCell ref="B752:F752"/>
    <mergeCell ref="H752:I752"/>
    <mergeCell ref="J752:K752"/>
    <mergeCell ref="A751:L751"/>
    <mergeCell ref="B757:F757"/>
    <mergeCell ref="H757:I757"/>
    <mergeCell ref="J757:K757"/>
    <mergeCell ref="B748:F748"/>
    <mergeCell ref="H748:I748"/>
    <mergeCell ref="J748:K748"/>
    <mergeCell ref="B749:F749"/>
    <mergeCell ref="H749:I749"/>
    <mergeCell ref="J749:K749"/>
    <mergeCell ref="B747:F747"/>
    <mergeCell ref="H747:I747"/>
    <mergeCell ref="J747:K747"/>
    <mergeCell ref="D740:E740"/>
    <mergeCell ref="F740:G740"/>
    <mergeCell ref="H740:I740"/>
    <mergeCell ref="J740:K740"/>
    <mergeCell ref="A741:L741"/>
    <mergeCell ref="B753:F753"/>
    <mergeCell ref="B734:C734"/>
    <mergeCell ref="D734:E734"/>
    <mergeCell ref="F734:G734"/>
    <mergeCell ref="H734:I734"/>
    <mergeCell ref="J734:K734"/>
    <mergeCell ref="B746:F746"/>
    <mergeCell ref="H746:I746"/>
    <mergeCell ref="J746:K746"/>
    <mergeCell ref="B735:C735"/>
    <mergeCell ref="D735:E735"/>
    <mergeCell ref="F735:G735"/>
    <mergeCell ref="H735:I735"/>
    <mergeCell ref="J735:K735"/>
    <mergeCell ref="A743:L743"/>
    <mergeCell ref="B744:F744"/>
    <mergeCell ref="H744:I744"/>
    <mergeCell ref="J744:K744"/>
    <mergeCell ref="B745:F745"/>
    <mergeCell ref="G745:G749"/>
    <mergeCell ref="H745:I745"/>
    <mergeCell ref="J745:K745"/>
    <mergeCell ref="B740:C740"/>
    <mergeCell ref="B739:C739"/>
    <mergeCell ref="D739:E739"/>
    <mergeCell ref="F739:G739"/>
    <mergeCell ref="H739:I739"/>
    <mergeCell ref="J739:K739"/>
    <mergeCell ref="B738:C738"/>
    <mergeCell ref="D738:E738"/>
    <mergeCell ref="F738:G738"/>
    <mergeCell ref="H738:I738"/>
    <mergeCell ref="J738:K738"/>
    <mergeCell ref="B732:C732"/>
    <mergeCell ref="D732:E732"/>
    <mergeCell ref="F732:G732"/>
    <mergeCell ref="H732:I732"/>
    <mergeCell ref="J732:K732"/>
    <mergeCell ref="B733:C733"/>
    <mergeCell ref="D733:E733"/>
    <mergeCell ref="F733:G733"/>
    <mergeCell ref="H733:I733"/>
    <mergeCell ref="J733:K733"/>
    <mergeCell ref="F725:G725"/>
    <mergeCell ref="H725:I725"/>
    <mergeCell ref="J725:K725"/>
    <mergeCell ref="B730:C730"/>
    <mergeCell ref="D730:E730"/>
    <mergeCell ref="F730:G730"/>
    <mergeCell ref="H730:I730"/>
    <mergeCell ref="J730:K730"/>
    <mergeCell ref="B731:C731"/>
    <mergeCell ref="D731:E731"/>
    <mergeCell ref="F731:G731"/>
    <mergeCell ref="H731:I731"/>
    <mergeCell ref="J731:K731"/>
    <mergeCell ref="B728:C728"/>
    <mergeCell ref="D728:E728"/>
    <mergeCell ref="F728:G728"/>
    <mergeCell ref="H728:I728"/>
    <mergeCell ref="J728:K728"/>
    <mergeCell ref="B729:C729"/>
    <mergeCell ref="D729:E729"/>
    <mergeCell ref="F729:G729"/>
    <mergeCell ref="H729:I729"/>
    <mergeCell ref="J729:K729"/>
    <mergeCell ref="B721:C721"/>
    <mergeCell ref="D721:E721"/>
    <mergeCell ref="F721:G721"/>
    <mergeCell ref="H721:I721"/>
    <mergeCell ref="J721:K721"/>
    <mergeCell ref="B722:C722"/>
    <mergeCell ref="D722:E722"/>
    <mergeCell ref="F722:G722"/>
    <mergeCell ref="H722:I722"/>
    <mergeCell ref="J722:K722"/>
    <mergeCell ref="B726:C726"/>
    <mergeCell ref="D726:E726"/>
    <mergeCell ref="F726:G726"/>
    <mergeCell ref="H726:I726"/>
    <mergeCell ref="J726:K726"/>
    <mergeCell ref="B727:C727"/>
    <mergeCell ref="D727:E727"/>
    <mergeCell ref="F727:G727"/>
    <mergeCell ref="H727:I727"/>
    <mergeCell ref="J727:K727"/>
    <mergeCell ref="B719:C719"/>
    <mergeCell ref="D719:E719"/>
    <mergeCell ref="F719:G719"/>
    <mergeCell ref="H719:I719"/>
    <mergeCell ref="J719:K719"/>
    <mergeCell ref="B720:C720"/>
    <mergeCell ref="D720:E720"/>
    <mergeCell ref="F720:G720"/>
    <mergeCell ref="H720:I720"/>
    <mergeCell ref="J720:K720"/>
    <mergeCell ref="B724:C724"/>
    <mergeCell ref="D724:E724"/>
    <mergeCell ref="F724:G724"/>
    <mergeCell ref="H724:I724"/>
    <mergeCell ref="J724:K724"/>
    <mergeCell ref="B725:C725"/>
    <mergeCell ref="D725:E725"/>
    <mergeCell ref="B723:C723"/>
    <mergeCell ref="D723:E723"/>
    <mergeCell ref="F723:G723"/>
    <mergeCell ref="H723:I723"/>
    <mergeCell ref="J723:K723"/>
    <mergeCell ref="B717:C717"/>
    <mergeCell ref="D717:E717"/>
    <mergeCell ref="F717:G717"/>
    <mergeCell ref="H717:I717"/>
    <mergeCell ref="J717:K717"/>
    <mergeCell ref="B718:C718"/>
    <mergeCell ref="D718:E718"/>
    <mergeCell ref="F718:G718"/>
    <mergeCell ref="H718:I718"/>
    <mergeCell ref="J718:K718"/>
    <mergeCell ref="B715:C715"/>
    <mergeCell ref="D715:E715"/>
    <mergeCell ref="F715:G715"/>
    <mergeCell ref="H715:I715"/>
    <mergeCell ref="J715:K715"/>
    <mergeCell ref="B716:C716"/>
    <mergeCell ref="D716:E716"/>
    <mergeCell ref="F716:G716"/>
    <mergeCell ref="H716:I716"/>
    <mergeCell ref="J716:K716"/>
    <mergeCell ref="B705:C705"/>
    <mergeCell ref="D705:E705"/>
    <mergeCell ref="F705:G705"/>
    <mergeCell ref="H705:I705"/>
    <mergeCell ref="J705:K705"/>
    <mergeCell ref="B706:C706"/>
    <mergeCell ref="D706:E706"/>
    <mergeCell ref="F706:G706"/>
    <mergeCell ref="H706:I706"/>
    <mergeCell ref="B713:C713"/>
    <mergeCell ref="D713:E713"/>
    <mergeCell ref="F713:G713"/>
    <mergeCell ref="H713:I713"/>
    <mergeCell ref="J713:K713"/>
    <mergeCell ref="B714:C714"/>
    <mergeCell ref="D714:E714"/>
    <mergeCell ref="F714:G714"/>
    <mergeCell ref="H714:I714"/>
    <mergeCell ref="J714:K714"/>
    <mergeCell ref="B711:C711"/>
    <mergeCell ref="D711:E711"/>
    <mergeCell ref="F711:G711"/>
    <mergeCell ref="H711:I711"/>
    <mergeCell ref="J711:K711"/>
    <mergeCell ref="B712:C712"/>
    <mergeCell ref="D712:E712"/>
    <mergeCell ref="F712:G712"/>
    <mergeCell ref="H712:I712"/>
    <mergeCell ref="J712:K712"/>
    <mergeCell ref="B709:C709"/>
    <mergeCell ref="D709:E709"/>
    <mergeCell ref="F709:G709"/>
    <mergeCell ref="H709:I709"/>
    <mergeCell ref="J709:K709"/>
    <mergeCell ref="B710:C710"/>
    <mergeCell ref="D710:E710"/>
    <mergeCell ref="F710:G710"/>
    <mergeCell ref="H710:I710"/>
    <mergeCell ref="J710:K710"/>
    <mergeCell ref="B707:C707"/>
    <mergeCell ref="D707:E707"/>
    <mergeCell ref="F707:G707"/>
    <mergeCell ref="H707:I707"/>
    <mergeCell ref="J707:K707"/>
    <mergeCell ref="B708:C708"/>
    <mergeCell ref="D708:E708"/>
    <mergeCell ref="F708:G708"/>
    <mergeCell ref="H708:I708"/>
    <mergeCell ref="J708:K708"/>
    <mergeCell ref="J706:K706"/>
    <mergeCell ref="B703:C703"/>
    <mergeCell ref="D703:E703"/>
    <mergeCell ref="F703:G703"/>
    <mergeCell ref="H703:I703"/>
    <mergeCell ref="J703:K703"/>
    <mergeCell ref="B704:C704"/>
    <mergeCell ref="D704:E704"/>
    <mergeCell ref="F704:G704"/>
    <mergeCell ref="H704:I704"/>
    <mergeCell ref="J704:K704"/>
    <mergeCell ref="F659:G659"/>
    <mergeCell ref="H659:I659"/>
    <mergeCell ref="J659:K659"/>
    <mergeCell ref="B666:E666"/>
    <mergeCell ref="F666:G666"/>
    <mergeCell ref="H666:I666"/>
    <mergeCell ref="J666:K666"/>
    <mergeCell ref="B667:E667"/>
    <mergeCell ref="F667:G667"/>
    <mergeCell ref="H667:I667"/>
    <mergeCell ref="J667:K667"/>
    <mergeCell ref="H668:I668"/>
    <mergeCell ref="J668:K668"/>
    <mergeCell ref="B664:E664"/>
    <mergeCell ref="F664:G664"/>
    <mergeCell ref="H664:I664"/>
    <mergeCell ref="J664:K664"/>
    <mergeCell ref="J665:K665"/>
    <mergeCell ref="H673:I673"/>
    <mergeCell ref="J673:K673"/>
    <mergeCell ref="B674:E674"/>
    <mergeCell ref="J669:K669"/>
    <mergeCell ref="J701:K701"/>
    <mergeCell ref="B702:C702"/>
    <mergeCell ref="D702:E702"/>
    <mergeCell ref="F702:G702"/>
    <mergeCell ref="H702:I702"/>
    <mergeCell ref="J702:K702"/>
    <mergeCell ref="D699:E699"/>
    <mergeCell ref="F699:G699"/>
    <mergeCell ref="H699:I699"/>
    <mergeCell ref="J699:K699"/>
    <mergeCell ref="B700:C700"/>
    <mergeCell ref="D700:E700"/>
    <mergeCell ref="F700:G700"/>
    <mergeCell ref="H700:I700"/>
    <mergeCell ref="J700:K700"/>
    <mergeCell ref="A696:L696"/>
    <mergeCell ref="A697:L697"/>
    <mergeCell ref="B698:C698"/>
    <mergeCell ref="D698:E698"/>
    <mergeCell ref="F698:G698"/>
    <mergeCell ref="H698:I698"/>
    <mergeCell ref="J698:K698"/>
    <mergeCell ref="B699:C699"/>
    <mergeCell ref="B701:C701"/>
    <mergeCell ref="J681:K681"/>
    <mergeCell ref="B682:E682"/>
    <mergeCell ref="F682:G682"/>
    <mergeCell ref="H682:I682"/>
    <mergeCell ref="D701:E701"/>
    <mergeCell ref="F701:G701"/>
    <mergeCell ref="H701:I701"/>
    <mergeCell ref="H649:I649"/>
    <mergeCell ref="J649:K649"/>
    <mergeCell ref="B646:E646"/>
    <mergeCell ref="F646:G646"/>
    <mergeCell ref="H646:I646"/>
    <mergeCell ref="J646:K646"/>
    <mergeCell ref="J647:K647"/>
    <mergeCell ref="B644:E644"/>
    <mergeCell ref="A662:L662"/>
    <mergeCell ref="B663:E663"/>
    <mergeCell ref="F663:G663"/>
    <mergeCell ref="H663:I663"/>
    <mergeCell ref="J663:K663"/>
    <mergeCell ref="A695:L695"/>
    <mergeCell ref="B670:E670"/>
    <mergeCell ref="F670:G670"/>
    <mergeCell ref="H670:I670"/>
    <mergeCell ref="J670:K670"/>
    <mergeCell ref="B671:E671"/>
    <mergeCell ref="F671:G671"/>
    <mergeCell ref="H671:I671"/>
    <mergeCell ref="J671:K671"/>
    <mergeCell ref="B672:E672"/>
    <mergeCell ref="F672:G672"/>
    <mergeCell ref="H672:I672"/>
    <mergeCell ref="J672:K672"/>
    <mergeCell ref="B668:E668"/>
    <mergeCell ref="F668:G668"/>
    <mergeCell ref="B673:E673"/>
    <mergeCell ref="B665:E665"/>
    <mergeCell ref="F665:G665"/>
    <mergeCell ref="H665:I665"/>
    <mergeCell ref="H637:I637"/>
    <mergeCell ref="J637:K637"/>
    <mergeCell ref="B635:E635"/>
    <mergeCell ref="F635:G635"/>
    <mergeCell ref="H635:I635"/>
    <mergeCell ref="J635:K635"/>
    <mergeCell ref="J634:K634"/>
    <mergeCell ref="H634:I634"/>
    <mergeCell ref="F673:G673"/>
    <mergeCell ref="J675:K675"/>
    <mergeCell ref="B676:E676"/>
    <mergeCell ref="F676:G676"/>
    <mergeCell ref="H640:I640"/>
    <mergeCell ref="J640:K640"/>
    <mergeCell ref="B641:E641"/>
    <mergeCell ref="F641:G641"/>
    <mergeCell ref="H641:I641"/>
    <mergeCell ref="J641:K641"/>
    <mergeCell ref="B650:E650"/>
    <mergeCell ref="F650:G650"/>
    <mergeCell ref="H650:I650"/>
    <mergeCell ref="J650:K650"/>
    <mergeCell ref="B651:E651"/>
    <mergeCell ref="F651:G651"/>
    <mergeCell ref="H651:I651"/>
    <mergeCell ref="J651:K651"/>
    <mergeCell ref="B648:E648"/>
    <mergeCell ref="F648:G648"/>
    <mergeCell ref="H648:I648"/>
    <mergeCell ref="J648:K648"/>
    <mergeCell ref="B649:E649"/>
    <mergeCell ref="F649:G649"/>
    <mergeCell ref="B632:E632"/>
    <mergeCell ref="F632:G632"/>
    <mergeCell ref="H632:I632"/>
    <mergeCell ref="J632:K632"/>
    <mergeCell ref="B631:E631"/>
    <mergeCell ref="F631:G631"/>
    <mergeCell ref="H631:I631"/>
    <mergeCell ref="J631:K631"/>
    <mergeCell ref="F644:G644"/>
    <mergeCell ref="B626:E626"/>
    <mergeCell ref="F626:G626"/>
    <mergeCell ref="H626:I626"/>
    <mergeCell ref="J626:K626"/>
    <mergeCell ref="B627:E627"/>
    <mergeCell ref="F627:G627"/>
    <mergeCell ref="H627:I627"/>
    <mergeCell ref="J627:K627"/>
    <mergeCell ref="A633:L633"/>
    <mergeCell ref="B638:E638"/>
    <mergeCell ref="F638:G638"/>
    <mergeCell ref="H638:I638"/>
    <mergeCell ref="J638:K638"/>
    <mergeCell ref="B639:E639"/>
    <mergeCell ref="F639:G639"/>
    <mergeCell ref="H639:I639"/>
    <mergeCell ref="J639:K639"/>
    <mergeCell ref="B636:E636"/>
    <mergeCell ref="F636:G636"/>
    <mergeCell ref="H636:I636"/>
    <mergeCell ref="J636:K636"/>
    <mergeCell ref="B637:E637"/>
    <mergeCell ref="F637:G637"/>
    <mergeCell ref="J613:K613"/>
    <mergeCell ref="B610:E610"/>
    <mergeCell ref="F610:G610"/>
    <mergeCell ref="H610:I610"/>
    <mergeCell ref="J610:K610"/>
    <mergeCell ref="B611:E611"/>
    <mergeCell ref="F611:G611"/>
    <mergeCell ref="H611:I611"/>
    <mergeCell ref="J611:K611"/>
    <mergeCell ref="B608:E608"/>
    <mergeCell ref="F608:G608"/>
    <mergeCell ref="F634:G634"/>
    <mergeCell ref="B625:E625"/>
    <mergeCell ref="F625:G625"/>
    <mergeCell ref="H625:I625"/>
    <mergeCell ref="J625:K625"/>
    <mergeCell ref="B622:E622"/>
    <mergeCell ref="F622:G622"/>
    <mergeCell ref="H622:I622"/>
    <mergeCell ref="J622:K622"/>
    <mergeCell ref="B623:E623"/>
    <mergeCell ref="F623:G623"/>
    <mergeCell ref="H623:I623"/>
    <mergeCell ref="J623:K623"/>
    <mergeCell ref="B620:E620"/>
    <mergeCell ref="F620:G620"/>
    <mergeCell ref="H620:I620"/>
    <mergeCell ref="J620:K620"/>
    <mergeCell ref="B621:E621"/>
    <mergeCell ref="F621:G621"/>
    <mergeCell ref="H621:I621"/>
    <mergeCell ref="J621:K621"/>
    <mergeCell ref="F617:G617"/>
    <mergeCell ref="H617:I617"/>
    <mergeCell ref="J617:K617"/>
    <mergeCell ref="B614:E614"/>
    <mergeCell ref="F614:G614"/>
    <mergeCell ref="H614:I614"/>
    <mergeCell ref="J614:K614"/>
    <mergeCell ref="B615:E615"/>
    <mergeCell ref="F615:G615"/>
    <mergeCell ref="H615:I615"/>
    <mergeCell ref="J615:K615"/>
    <mergeCell ref="B624:E624"/>
    <mergeCell ref="F624:G624"/>
    <mergeCell ref="H624:I624"/>
    <mergeCell ref="J624:K624"/>
    <mergeCell ref="B618:E618"/>
    <mergeCell ref="F618:G618"/>
    <mergeCell ref="H618:I618"/>
    <mergeCell ref="B619:E619"/>
    <mergeCell ref="F619:G619"/>
    <mergeCell ref="H619:I619"/>
    <mergeCell ref="J619:K619"/>
    <mergeCell ref="B616:E616"/>
    <mergeCell ref="F616:G616"/>
    <mergeCell ref="H616:I616"/>
    <mergeCell ref="J616:K616"/>
    <mergeCell ref="B617:E617"/>
    <mergeCell ref="J606:K606"/>
    <mergeCell ref="B607:E607"/>
    <mergeCell ref="F607:G607"/>
    <mergeCell ref="H607:I607"/>
    <mergeCell ref="J607:K607"/>
    <mergeCell ref="B604:E604"/>
    <mergeCell ref="F604:G604"/>
    <mergeCell ref="H604:I604"/>
    <mergeCell ref="J604:K604"/>
    <mergeCell ref="B605:E605"/>
    <mergeCell ref="F605:G605"/>
    <mergeCell ref="H605:I605"/>
    <mergeCell ref="J605:K605"/>
    <mergeCell ref="B602:E602"/>
    <mergeCell ref="F602:G602"/>
    <mergeCell ref="H602:I602"/>
    <mergeCell ref="J602:K602"/>
    <mergeCell ref="B603:E603"/>
    <mergeCell ref="F603:G603"/>
    <mergeCell ref="H603:I603"/>
    <mergeCell ref="B530:E530"/>
    <mergeCell ref="F530:G530"/>
    <mergeCell ref="H530:I530"/>
    <mergeCell ref="J530:K530"/>
    <mergeCell ref="B579:E579"/>
    <mergeCell ref="F579:G579"/>
    <mergeCell ref="H579:I579"/>
    <mergeCell ref="J579:K579"/>
    <mergeCell ref="B580:E580"/>
    <mergeCell ref="F580:G580"/>
    <mergeCell ref="H580:I580"/>
    <mergeCell ref="J580:K580"/>
    <mergeCell ref="B577:E577"/>
    <mergeCell ref="F577:G577"/>
    <mergeCell ref="H577:I577"/>
    <mergeCell ref="J577:K577"/>
    <mergeCell ref="B578:E578"/>
    <mergeCell ref="F578:G578"/>
    <mergeCell ref="H578:I578"/>
    <mergeCell ref="J578:K578"/>
    <mergeCell ref="F576:G576"/>
    <mergeCell ref="H576:I576"/>
    <mergeCell ref="J576:K576"/>
    <mergeCell ref="B531:E531"/>
    <mergeCell ref="F531:G531"/>
    <mergeCell ref="B534:E534"/>
    <mergeCell ref="F534:G534"/>
    <mergeCell ref="H534:I534"/>
    <mergeCell ref="J534:K534"/>
    <mergeCell ref="B535:E535"/>
    <mergeCell ref="F535:G535"/>
    <mergeCell ref="J537:K537"/>
    <mergeCell ref="J527:K527"/>
    <mergeCell ref="B528:E528"/>
    <mergeCell ref="F528:G528"/>
    <mergeCell ref="H528:I528"/>
    <mergeCell ref="J528:K528"/>
    <mergeCell ref="B572:E572"/>
    <mergeCell ref="F572:G572"/>
    <mergeCell ref="H572:I572"/>
    <mergeCell ref="J572:K572"/>
    <mergeCell ref="A523:L523"/>
    <mergeCell ref="B524:E524"/>
    <mergeCell ref="F524:G524"/>
    <mergeCell ref="H524:I524"/>
    <mergeCell ref="J524:K524"/>
    <mergeCell ref="B525:E525"/>
    <mergeCell ref="F525:G525"/>
    <mergeCell ref="H525:I525"/>
    <mergeCell ref="J525:K525"/>
    <mergeCell ref="B526:E526"/>
    <mergeCell ref="F526:G526"/>
    <mergeCell ref="B569:E569"/>
    <mergeCell ref="F569:G569"/>
    <mergeCell ref="H569:I569"/>
    <mergeCell ref="J569:K569"/>
    <mergeCell ref="B570:E570"/>
    <mergeCell ref="F565:G565"/>
    <mergeCell ref="B529:E529"/>
    <mergeCell ref="F529:G529"/>
    <mergeCell ref="H529:I529"/>
    <mergeCell ref="J529:K529"/>
    <mergeCell ref="F537:G537"/>
    <mergeCell ref="H537:I537"/>
    <mergeCell ref="B518:E518"/>
    <mergeCell ref="F518:G518"/>
    <mergeCell ref="H518:I518"/>
    <mergeCell ref="J518:K518"/>
    <mergeCell ref="B519:E519"/>
    <mergeCell ref="F519:G519"/>
    <mergeCell ref="H519:I519"/>
    <mergeCell ref="J519:K519"/>
    <mergeCell ref="A522:L522"/>
    <mergeCell ref="B516:E516"/>
    <mergeCell ref="F516:G516"/>
    <mergeCell ref="H516:I516"/>
    <mergeCell ref="J516:K516"/>
    <mergeCell ref="B517:E517"/>
    <mergeCell ref="F517:G517"/>
    <mergeCell ref="H517:I517"/>
    <mergeCell ref="J517:K517"/>
    <mergeCell ref="B520:E520"/>
    <mergeCell ref="F520:G520"/>
    <mergeCell ref="H520:I520"/>
    <mergeCell ref="J520:K520"/>
    <mergeCell ref="B521:E521"/>
    <mergeCell ref="F521:G521"/>
    <mergeCell ref="H521:I521"/>
    <mergeCell ref="J521:K521"/>
    <mergeCell ref="B501:E501"/>
    <mergeCell ref="F501:G501"/>
    <mergeCell ref="H501:I501"/>
    <mergeCell ref="J501:K501"/>
    <mergeCell ref="B502:E502"/>
    <mergeCell ref="F502:G502"/>
    <mergeCell ref="H502:I502"/>
    <mergeCell ref="J502:K502"/>
    <mergeCell ref="A507:L507"/>
    <mergeCell ref="B508:E508"/>
    <mergeCell ref="F508:G508"/>
    <mergeCell ref="H508:I508"/>
    <mergeCell ref="J508:K508"/>
    <mergeCell ref="A503:L503"/>
    <mergeCell ref="B504:E504"/>
    <mergeCell ref="F504:G504"/>
    <mergeCell ref="B511:E511"/>
    <mergeCell ref="F511:G511"/>
    <mergeCell ref="H511:I511"/>
    <mergeCell ref="J511:K511"/>
    <mergeCell ref="A505:L505"/>
    <mergeCell ref="B506:E506"/>
    <mergeCell ref="F506:G506"/>
    <mergeCell ref="H506:I506"/>
    <mergeCell ref="J506:K506"/>
    <mergeCell ref="H504:I504"/>
    <mergeCell ref="J504:K504"/>
    <mergeCell ref="B499:E499"/>
    <mergeCell ref="F499:G499"/>
    <mergeCell ref="H499:I499"/>
    <mergeCell ref="J499:K499"/>
    <mergeCell ref="B500:E500"/>
    <mergeCell ref="F500:G500"/>
    <mergeCell ref="H500:I500"/>
    <mergeCell ref="J500:K500"/>
    <mergeCell ref="B497:E497"/>
    <mergeCell ref="F497:G497"/>
    <mergeCell ref="H497:I497"/>
    <mergeCell ref="J497:K497"/>
    <mergeCell ref="B498:E498"/>
    <mergeCell ref="F498:G498"/>
    <mergeCell ref="H498:I498"/>
    <mergeCell ref="J498:K498"/>
    <mergeCell ref="B495:E495"/>
    <mergeCell ref="F495:G495"/>
    <mergeCell ref="H495:I495"/>
    <mergeCell ref="J495:K495"/>
    <mergeCell ref="B496:E496"/>
    <mergeCell ref="F496:G496"/>
    <mergeCell ref="H496:I496"/>
    <mergeCell ref="J496:K496"/>
    <mergeCell ref="B493:E493"/>
    <mergeCell ref="F493:G493"/>
    <mergeCell ref="H493:I493"/>
    <mergeCell ref="J493:K493"/>
    <mergeCell ref="B494:E494"/>
    <mergeCell ref="F494:G494"/>
    <mergeCell ref="H494:I494"/>
    <mergeCell ref="J494:K494"/>
    <mergeCell ref="B491:E491"/>
    <mergeCell ref="F491:G491"/>
    <mergeCell ref="H491:I491"/>
    <mergeCell ref="J491:K491"/>
    <mergeCell ref="B492:E492"/>
    <mergeCell ref="F492:G492"/>
    <mergeCell ref="H492:I492"/>
    <mergeCell ref="J492:K492"/>
    <mergeCell ref="B489:E489"/>
    <mergeCell ref="F489:G489"/>
    <mergeCell ref="H489:I489"/>
    <mergeCell ref="J489:K489"/>
    <mergeCell ref="B490:E490"/>
    <mergeCell ref="F490:G490"/>
    <mergeCell ref="H490:I490"/>
    <mergeCell ref="J490:K490"/>
    <mergeCell ref="A486:L486"/>
    <mergeCell ref="B487:E487"/>
    <mergeCell ref="F487:G487"/>
    <mergeCell ref="H487:I487"/>
    <mergeCell ref="J487:K487"/>
    <mergeCell ref="B488:E488"/>
    <mergeCell ref="F488:G488"/>
    <mergeCell ref="H488:I488"/>
    <mergeCell ref="J488:K488"/>
    <mergeCell ref="A483:L483"/>
    <mergeCell ref="B484:E484"/>
    <mergeCell ref="F484:G484"/>
    <mergeCell ref="H484:I484"/>
    <mergeCell ref="J484:K484"/>
    <mergeCell ref="B485:E485"/>
    <mergeCell ref="F485:G485"/>
    <mergeCell ref="H485:I485"/>
    <mergeCell ref="J485:K485"/>
    <mergeCell ref="A480:L480"/>
    <mergeCell ref="B481:E481"/>
    <mergeCell ref="F481:G481"/>
    <mergeCell ref="H481:I481"/>
    <mergeCell ref="J481:K481"/>
    <mergeCell ref="B482:E482"/>
    <mergeCell ref="F482:G482"/>
    <mergeCell ref="H482:I482"/>
    <mergeCell ref="J482:K482"/>
    <mergeCell ref="A477:L477"/>
    <mergeCell ref="B478:E478"/>
    <mergeCell ref="F478:G478"/>
    <mergeCell ref="H478:I478"/>
    <mergeCell ref="J478:K478"/>
    <mergeCell ref="B479:E479"/>
    <mergeCell ref="F479:G479"/>
    <mergeCell ref="H479:I479"/>
    <mergeCell ref="J479:K479"/>
    <mergeCell ref="B475:E475"/>
    <mergeCell ref="F475:G475"/>
    <mergeCell ref="H475:I475"/>
    <mergeCell ref="J475:K475"/>
    <mergeCell ref="B476:E476"/>
    <mergeCell ref="F476:G476"/>
    <mergeCell ref="H476:I476"/>
    <mergeCell ref="J476:K476"/>
    <mergeCell ref="B473:E473"/>
    <mergeCell ref="F473:G473"/>
    <mergeCell ref="H473:I473"/>
    <mergeCell ref="J473:K473"/>
    <mergeCell ref="B474:E474"/>
    <mergeCell ref="F474:G474"/>
    <mergeCell ref="H474:I474"/>
    <mergeCell ref="J474:K474"/>
    <mergeCell ref="B471:E471"/>
    <mergeCell ref="F471:G471"/>
    <mergeCell ref="H471:I471"/>
    <mergeCell ref="J471:K471"/>
    <mergeCell ref="B472:E472"/>
    <mergeCell ref="F472:G472"/>
    <mergeCell ref="H472:I472"/>
    <mergeCell ref="J472:K472"/>
    <mergeCell ref="B469:E469"/>
    <mergeCell ref="F469:G469"/>
    <mergeCell ref="H469:I469"/>
    <mergeCell ref="J469:K469"/>
    <mergeCell ref="B470:E470"/>
    <mergeCell ref="F470:G470"/>
    <mergeCell ref="H470:I470"/>
    <mergeCell ref="J470:K470"/>
    <mergeCell ref="B467:E467"/>
    <mergeCell ref="F467:G467"/>
    <mergeCell ref="H467:I467"/>
    <mergeCell ref="J467:K467"/>
    <mergeCell ref="B468:E468"/>
    <mergeCell ref="F468:G468"/>
    <mergeCell ref="H468:I468"/>
    <mergeCell ref="J468:K468"/>
    <mergeCell ref="B465:E465"/>
    <mergeCell ref="F465:G465"/>
    <mergeCell ref="H465:I465"/>
    <mergeCell ref="J465:K465"/>
    <mergeCell ref="B466:E466"/>
    <mergeCell ref="F466:G466"/>
    <mergeCell ref="H466:I466"/>
    <mergeCell ref="J466:K466"/>
    <mergeCell ref="B463:E463"/>
    <mergeCell ref="F463:G463"/>
    <mergeCell ref="H463:I463"/>
    <mergeCell ref="J463:K463"/>
    <mergeCell ref="B464:E464"/>
    <mergeCell ref="F464:G464"/>
    <mergeCell ref="H464:I464"/>
    <mergeCell ref="J464:K464"/>
    <mergeCell ref="B461:E461"/>
    <mergeCell ref="F461:G461"/>
    <mergeCell ref="H461:I461"/>
    <mergeCell ref="J461:K461"/>
    <mergeCell ref="B462:E462"/>
    <mergeCell ref="F462:G462"/>
    <mergeCell ref="H462:I462"/>
    <mergeCell ref="J462:K462"/>
    <mergeCell ref="B459:E459"/>
    <mergeCell ref="F459:G459"/>
    <mergeCell ref="H459:I459"/>
    <mergeCell ref="J459:K459"/>
    <mergeCell ref="B460:E460"/>
    <mergeCell ref="F460:G460"/>
    <mergeCell ref="H460:I460"/>
    <mergeCell ref="J460:K460"/>
    <mergeCell ref="B457:E457"/>
    <mergeCell ref="F457:G457"/>
    <mergeCell ref="H457:I457"/>
    <mergeCell ref="J457:K457"/>
    <mergeCell ref="B458:E458"/>
    <mergeCell ref="F458:G458"/>
    <mergeCell ref="H458:I458"/>
    <mergeCell ref="J458:K458"/>
    <mergeCell ref="B456:E456"/>
    <mergeCell ref="F456:G456"/>
    <mergeCell ref="H456:I456"/>
    <mergeCell ref="J456:K456"/>
    <mergeCell ref="B442:E442"/>
    <mergeCell ref="F442:G442"/>
    <mergeCell ref="H442:I442"/>
    <mergeCell ref="J442:K442"/>
    <mergeCell ref="B454:E454"/>
    <mergeCell ref="F454:G454"/>
    <mergeCell ref="H454:I454"/>
    <mergeCell ref="J454:K454"/>
    <mergeCell ref="B445:E445"/>
    <mergeCell ref="B455:E455"/>
    <mergeCell ref="F455:G455"/>
    <mergeCell ref="H455:I455"/>
    <mergeCell ref="J455:K455"/>
    <mergeCell ref="F444:G444"/>
    <mergeCell ref="F445:G445"/>
    <mergeCell ref="F443:G443"/>
    <mergeCell ref="H443:I443"/>
    <mergeCell ref="J443:K443"/>
    <mergeCell ref="B444:E444"/>
    <mergeCell ref="F448:G448"/>
    <mergeCell ref="F449:G449"/>
    <mergeCell ref="F450:G450"/>
    <mergeCell ref="F451:G451"/>
    <mergeCell ref="H444:I444"/>
    <mergeCell ref="H445:I445"/>
    <mergeCell ref="H446:I446"/>
    <mergeCell ref="J444:K444"/>
    <mergeCell ref="J445:K445"/>
    <mergeCell ref="J446:K446"/>
    <mergeCell ref="J447:K447"/>
    <mergeCell ref="J448:K448"/>
    <mergeCell ref="J449:K449"/>
    <mergeCell ref="J450:K450"/>
    <mergeCell ref="J451:K451"/>
    <mergeCell ref="B447:E447"/>
    <mergeCell ref="B448:E448"/>
    <mergeCell ref="B449:E449"/>
    <mergeCell ref="B450:E450"/>
    <mergeCell ref="B451:E451"/>
    <mergeCell ref="H448:I448"/>
    <mergeCell ref="H447:I447"/>
    <mergeCell ref="H449:I449"/>
    <mergeCell ref="H450:I450"/>
    <mergeCell ref="H451:I451"/>
    <mergeCell ref="B429:E429"/>
    <mergeCell ref="F429:G429"/>
    <mergeCell ref="H429:I429"/>
    <mergeCell ref="J429:K429"/>
    <mergeCell ref="B435:E435"/>
    <mergeCell ref="F435:G435"/>
    <mergeCell ref="H435:I435"/>
    <mergeCell ref="J435:K435"/>
    <mergeCell ref="B427:E427"/>
    <mergeCell ref="F427:G427"/>
    <mergeCell ref="H427:I427"/>
    <mergeCell ref="J427:K427"/>
    <mergeCell ref="B428:E428"/>
    <mergeCell ref="F428:G428"/>
    <mergeCell ref="H428:I428"/>
    <mergeCell ref="J428:K428"/>
    <mergeCell ref="B433:E433"/>
    <mergeCell ref="F433:G433"/>
    <mergeCell ref="H433:I433"/>
    <mergeCell ref="J433:K433"/>
    <mergeCell ref="B434:E434"/>
    <mergeCell ref="F434:G434"/>
    <mergeCell ref="H434:I434"/>
    <mergeCell ref="J434:K434"/>
    <mergeCell ref="B430:E430"/>
    <mergeCell ref="F430:G430"/>
    <mergeCell ref="H430:I430"/>
    <mergeCell ref="J430:K430"/>
    <mergeCell ref="B431:E431"/>
    <mergeCell ref="F431:G431"/>
    <mergeCell ref="H431:I431"/>
    <mergeCell ref="J431:K431"/>
    <mergeCell ref="B425:E425"/>
    <mergeCell ref="F425:G425"/>
    <mergeCell ref="H425:I425"/>
    <mergeCell ref="J425:K425"/>
    <mergeCell ref="B426:E426"/>
    <mergeCell ref="F426:G426"/>
    <mergeCell ref="H426:I426"/>
    <mergeCell ref="J426:K426"/>
    <mergeCell ref="B423:E423"/>
    <mergeCell ref="F423:G423"/>
    <mergeCell ref="H423:I423"/>
    <mergeCell ref="J423:K423"/>
    <mergeCell ref="B424:E424"/>
    <mergeCell ref="F424:G424"/>
    <mergeCell ref="H424:I424"/>
    <mergeCell ref="J424:K424"/>
    <mergeCell ref="B421:E421"/>
    <mergeCell ref="F421:G421"/>
    <mergeCell ref="H421:I421"/>
    <mergeCell ref="J421:K421"/>
    <mergeCell ref="B422:E422"/>
    <mergeCell ref="F422:G422"/>
    <mergeCell ref="H422:I422"/>
    <mergeCell ref="J422:K422"/>
    <mergeCell ref="B419:E419"/>
    <mergeCell ref="F419:G419"/>
    <mergeCell ref="H419:I419"/>
    <mergeCell ref="J419:K419"/>
    <mergeCell ref="B420:E420"/>
    <mergeCell ref="F420:G420"/>
    <mergeCell ref="H420:I420"/>
    <mergeCell ref="J420:K420"/>
    <mergeCell ref="B417:E417"/>
    <mergeCell ref="F417:G417"/>
    <mergeCell ref="H417:I417"/>
    <mergeCell ref="J417:K417"/>
    <mergeCell ref="B418:E418"/>
    <mergeCell ref="F418:G418"/>
    <mergeCell ref="H418:I418"/>
    <mergeCell ref="J418:K418"/>
    <mergeCell ref="A414:L414"/>
    <mergeCell ref="B415:E415"/>
    <mergeCell ref="F415:G415"/>
    <mergeCell ref="H415:I415"/>
    <mergeCell ref="J415:K415"/>
    <mergeCell ref="B416:E416"/>
    <mergeCell ref="F416:G416"/>
    <mergeCell ref="H416:I416"/>
    <mergeCell ref="J416:K416"/>
    <mergeCell ref="B412:E412"/>
    <mergeCell ref="F412:G412"/>
    <mergeCell ref="H412:I412"/>
    <mergeCell ref="J412:K412"/>
    <mergeCell ref="B413:E413"/>
    <mergeCell ref="F413:G413"/>
    <mergeCell ref="H413:I413"/>
    <mergeCell ref="J413:K413"/>
    <mergeCell ref="B410:E410"/>
    <mergeCell ref="F410:G410"/>
    <mergeCell ref="H410:I410"/>
    <mergeCell ref="J410:K410"/>
    <mergeCell ref="B411:E411"/>
    <mergeCell ref="F411:G411"/>
    <mergeCell ref="H411:I411"/>
    <mergeCell ref="J411:K411"/>
    <mergeCell ref="B408:E408"/>
    <mergeCell ref="F408:G408"/>
    <mergeCell ref="H408:I408"/>
    <mergeCell ref="J408:K408"/>
    <mergeCell ref="B409:E409"/>
    <mergeCell ref="F409:G409"/>
    <mergeCell ref="H409:I409"/>
    <mergeCell ref="J409:K409"/>
    <mergeCell ref="B406:E406"/>
    <mergeCell ref="F406:G406"/>
    <mergeCell ref="H406:I406"/>
    <mergeCell ref="J406:K406"/>
    <mergeCell ref="B407:E407"/>
    <mergeCell ref="F407:G407"/>
    <mergeCell ref="H407:I407"/>
    <mergeCell ref="J407:K407"/>
    <mergeCell ref="B404:E404"/>
    <mergeCell ref="F404:G404"/>
    <mergeCell ref="H404:I404"/>
    <mergeCell ref="J404:K404"/>
    <mergeCell ref="B405:E405"/>
    <mergeCell ref="F405:G405"/>
    <mergeCell ref="H405:I405"/>
    <mergeCell ref="J405:K405"/>
    <mergeCell ref="B402:E402"/>
    <mergeCell ref="F402:G402"/>
    <mergeCell ref="H402:I402"/>
    <mergeCell ref="J402:K402"/>
    <mergeCell ref="B403:E403"/>
    <mergeCell ref="F403:G403"/>
    <mergeCell ref="H403:I403"/>
    <mergeCell ref="J403:K403"/>
    <mergeCell ref="B400:E400"/>
    <mergeCell ref="F400:G400"/>
    <mergeCell ref="H400:I400"/>
    <mergeCell ref="J400:K400"/>
    <mergeCell ref="B401:E401"/>
    <mergeCell ref="F401:G401"/>
    <mergeCell ref="H401:I401"/>
    <mergeCell ref="J401:K401"/>
    <mergeCell ref="B398:E398"/>
    <mergeCell ref="F398:G398"/>
    <mergeCell ref="H398:I398"/>
    <mergeCell ref="J398:K398"/>
    <mergeCell ref="B399:E399"/>
    <mergeCell ref="F399:G399"/>
    <mergeCell ref="H399:I399"/>
    <mergeCell ref="J399:K399"/>
    <mergeCell ref="B396:E396"/>
    <mergeCell ref="F396:G396"/>
    <mergeCell ref="H396:I396"/>
    <mergeCell ref="J396:K396"/>
    <mergeCell ref="B397:E397"/>
    <mergeCell ref="F397:G397"/>
    <mergeCell ref="H397:I397"/>
    <mergeCell ref="J397:K397"/>
    <mergeCell ref="B394:E394"/>
    <mergeCell ref="F394:G394"/>
    <mergeCell ref="H394:I394"/>
    <mergeCell ref="J394:K394"/>
    <mergeCell ref="B395:E395"/>
    <mergeCell ref="F395:G395"/>
    <mergeCell ref="H395:I395"/>
    <mergeCell ref="J395:K395"/>
    <mergeCell ref="B392:E392"/>
    <mergeCell ref="F392:G392"/>
    <mergeCell ref="H392:I392"/>
    <mergeCell ref="J392:K392"/>
    <mergeCell ref="B393:E393"/>
    <mergeCell ref="F393:G393"/>
    <mergeCell ref="H393:I393"/>
    <mergeCell ref="J393:K393"/>
    <mergeCell ref="B390:E390"/>
    <mergeCell ref="F390:G390"/>
    <mergeCell ref="H390:I390"/>
    <mergeCell ref="J390:K390"/>
    <mergeCell ref="B391:E391"/>
    <mergeCell ref="F391:G391"/>
    <mergeCell ref="H391:I391"/>
    <mergeCell ref="J391:K391"/>
    <mergeCell ref="B388:E388"/>
    <mergeCell ref="F388:G388"/>
    <mergeCell ref="H388:I388"/>
    <mergeCell ref="J388:K388"/>
    <mergeCell ref="B389:E389"/>
    <mergeCell ref="F389:G389"/>
    <mergeCell ref="H389:I389"/>
    <mergeCell ref="J389:K389"/>
    <mergeCell ref="B386:E386"/>
    <mergeCell ref="F386:G386"/>
    <mergeCell ref="H386:I386"/>
    <mergeCell ref="J386:K386"/>
    <mergeCell ref="B387:E387"/>
    <mergeCell ref="F387:G387"/>
    <mergeCell ref="H387:I387"/>
    <mergeCell ref="J387:K387"/>
    <mergeCell ref="B384:E384"/>
    <mergeCell ref="F384:G384"/>
    <mergeCell ref="H384:I384"/>
    <mergeCell ref="J384:K384"/>
    <mergeCell ref="B385:E385"/>
    <mergeCell ref="F385:G385"/>
    <mergeCell ref="H385:I385"/>
    <mergeCell ref="J385:K385"/>
    <mergeCell ref="B383:E383"/>
    <mergeCell ref="F383:G383"/>
    <mergeCell ref="H383:I383"/>
    <mergeCell ref="J383:K383"/>
    <mergeCell ref="B380:E380"/>
    <mergeCell ref="F380:G380"/>
    <mergeCell ref="H380:I380"/>
    <mergeCell ref="J380:K380"/>
    <mergeCell ref="B381:L381"/>
    <mergeCell ref="B382:E382"/>
    <mergeCell ref="F382:G382"/>
    <mergeCell ref="H382:I382"/>
    <mergeCell ref="J382:K382"/>
    <mergeCell ref="B377:E377"/>
    <mergeCell ref="F377:G377"/>
    <mergeCell ref="H377:I377"/>
    <mergeCell ref="J377:K377"/>
    <mergeCell ref="A378:L378"/>
    <mergeCell ref="B379:E379"/>
    <mergeCell ref="F379:G379"/>
    <mergeCell ref="H379:I379"/>
    <mergeCell ref="J379:K379"/>
    <mergeCell ref="B375:E375"/>
    <mergeCell ref="F375:G375"/>
    <mergeCell ref="H375:I375"/>
    <mergeCell ref="J375:K375"/>
    <mergeCell ref="B376:E376"/>
    <mergeCell ref="F376:G376"/>
    <mergeCell ref="H376:I376"/>
    <mergeCell ref="J376:K376"/>
    <mergeCell ref="B373:E373"/>
    <mergeCell ref="F373:G373"/>
    <mergeCell ref="H373:I373"/>
    <mergeCell ref="J373:K373"/>
    <mergeCell ref="B374:E374"/>
    <mergeCell ref="F374:G374"/>
    <mergeCell ref="H374:I374"/>
    <mergeCell ref="J374:K374"/>
    <mergeCell ref="B372:E372"/>
    <mergeCell ref="F372:G372"/>
    <mergeCell ref="H372:I372"/>
    <mergeCell ref="J372:K372"/>
    <mergeCell ref="B370:E370"/>
    <mergeCell ref="F370:G370"/>
    <mergeCell ref="H370:I370"/>
    <mergeCell ref="J370:K370"/>
    <mergeCell ref="B371:E371"/>
    <mergeCell ref="F371:G371"/>
    <mergeCell ref="H371:I371"/>
    <mergeCell ref="J371:K371"/>
    <mergeCell ref="B368:E368"/>
    <mergeCell ref="F368:G368"/>
    <mergeCell ref="H368:I368"/>
    <mergeCell ref="J368:K368"/>
    <mergeCell ref="B369:E369"/>
    <mergeCell ref="F369:G369"/>
    <mergeCell ref="H369:I369"/>
    <mergeCell ref="J369:K369"/>
    <mergeCell ref="B366:E366"/>
    <mergeCell ref="F366:G366"/>
    <mergeCell ref="H366:I366"/>
    <mergeCell ref="J366:K366"/>
    <mergeCell ref="B367:E367"/>
    <mergeCell ref="F367:G367"/>
    <mergeCell ref="H367:I367"/>
    <mergeCell ref="J367:K367"/>
    <mergeCell ref="B364:E364"/>
    <mergeCell ref="F364:G364"/>
    <mergeCell ref="H364:I364"/>
    <mergeCell ref="J364:K364"/>
    <mergeCell ref="B365:E365"/>
    <mergeCell ref="F365:G365"/>
    <mergeCell ref="H365:I365"/>
    <mergeCell ref="J365:K365"/>
    <mergeCell ref="B362:E362"/>
    <mergeCell ref="F362:G362"/>
    <mergeCell ref="H362:I362"/>
    <mergeCell ref="J362:K362"/>
    <mergeCell ref="B363:E363"/>
    <mergeCell ref="F363:G363"/>
    <mergeCell ref="H363:I363"/>
    <mergeCell ref="J363:K363"/>
    <mergeCell ref="B360:E360"/>
    <mergeCell ref="F360:G360"/>
    <mergeCell ref="H360:I360"/>
    <mergeCell ref="J360:K360"/>
    <mergeCell ref="B361:E361"/>
    <mergeCell ref="F361:G361"/>
    <mergeCell ref="H361:I361"/>
    <mergeCell ref="J361:K361"/>
    <mergeCell ref="B358:E358"/>
    <mergeCell ref="F358:G358"/>
    <mergeCell ref="H358:I358"/>
    <mergeCell ref="J358:K358"/>
    <mergeCell ref="B359:E359"/>
    <mergeCell ref="F359:G359"/>
    <mergeCell ref="H359:I359"/>
    <mergeCell ref="J359:K359"/>
    <mergeCell ref="B356:E356"/>
    <mergeCell ref="F356:G356"/>
    <mergeCell ref="H356:I356"/>
    <mergeCell ref="J356:K356"/>
    <mergeCell ref="B357:E357"/>
    <mergeCell ref="F357:G357"/>
    <mergeCell ref="H357:I357"/>
    <mergeCell ref="J357:K357"/>
    <mergeCell ref="B354:E354"/>
    <mergeCell ref="F354:G354"/>
    <mergeCell ref="H354:I354"/>
    <mergeCell ref="J354:K354"/>
    <mergeCell ref="B355:E355"/>
    <mergeCell ref="F355:G355"/>
    <mergeCell ref="H355:I355"/>
    <mergeCell ref="J355:K355"/>
    <mergeCell ref="B352:E352"/>
    <mergeCell ref="F352:G352"/>
    <mergeCell ref="H352:I352"/>
    <mergeCell ref="J352:K352"/>
    <mergeCell ref="B353:E353"/>
    <mergeCell ref="F353:G353"/>
    <mergeCell ref="H353:I353"/>
    <mergeCell ref="J353:K353"/>
    <mergeCell ref="B350:E350"/>
    <mergeCell ref="F350:G350"/>
    <mergeCell ref="H350:I350"/>
    <mergeCell ref="J350:K350"/>
    <mergeCell ref="B351:E351"/>
    <mergeCell ref="F351:G351"/>
    <mergeCell ref="H351:I351"/>
    <mergeCell ref="J351:K351"/>
    <mergeCell ref="B348:E348"/>
    <mergeCell ref="F348:G348"/>
    <mergeCell ref="H348:I348"/>
    <mergeCell ref="J348:K348"/>
    <mergeCell ref="B349:E349"/>
    <mergeCell ref="F349:G349"/>
    <mergeCell ref="H349:I349"/>
    <mergeCell ref="J349:K349"/>
    <mergeCell ref="B346:E346"/>
    <mergeCell ref="F346:G346"/>
    <mergeCell ref="H346:I346"/>
    <mergeCell ref="J346:K346"/>
    <mergeCell ref="B347:E347"/>
    <mergeCell ref="F347:G347"/>
    <mergeCell ref="H347:I347"/>
    <mergeCell ref="J347:K347"/>
    <mergeCell ref="B344:E344"/>
    <mergeCell ref="F344:G344"/>
    <mergeCell ref="H344:I344"/>
    <mergeCell ref="J344:K344"/>
    <mergeCell ref="B345:E345"/>
    <mergeCell ref="F345:G345"/>
    <mergeCell ref="H345:I345"/>
    <mergeCell ref="J345:K345"/>
    <mergeCell ref="B342:E342"/>
    <mergeCell ref="F342:G342"/>
    <mergeCell ref="H342:I342"/>
    <mergeCell ref="J342:K342"/>
    <mergeCell ref="B343:E343"/>
    <mergeCell ref="F343:G343"/>
    <mergeCell ref="H343:I343"/>
    <mergeCell ref="J343:K343"/>
    <mergeCell ref="B340:E340"/>
    <mergeCell ref="F340:G340"/>
    <mergeCell ref="H340:I340"/>
    <mergeCell ref="J340:K340"/>
    <mergeCell ref="B341:E341"/>
    <mergeCell ref="F341:G341"/>
    <mergeCell ref="H341:I341"/>
    <mergeCell ref="J341:K341"/>
    <mergeCell ref="B338:E338"/>
    <mergeCell ref="F338:G338"/>
    <mergeCell ref="H338:I338"/>
    <mergeCell ref="J338:K338"/>
    <mergeCell ref="B339:E339"/>
    <mergeCell ref="F339:G339"/>
    <mergeCell ref="H339:I339"/>
    <mergeCell ref="J339:K339"/>
    <mergeCell ref="B336:E336"/>
    <mergeCell ref="F336:G336"/>
    <mergeCell ref="H336:I336"/>
    <mergeCell ref="J336:K336"/>
    <mergeCell ref="B337:E337"/>
    <mergeCell ref="F337:G337"/>
    <mergeCell ref="H337:I337"/>
    <mergeCell ref="J337:K337"/>
    <mergeCell ref="B334:E334"/>
    <mergeCell ref="F334:G334"/>
    <mergeCell ref="H334:I334"/>
    <mergeCell ref="J334:K334"/>
    <mergeCell ref="B335:E335"/>
    <mergeCell ref="F335:G335"/>
    <mergeCell ref="H335:I335"/>
    <mergeCell ref="J335:K335"/>
    <mergeCell ref="B332:E332"/>
    <mergeCell ref="F332:G332"/>
    <mergeCell ref="H332:I332"/>
    <mergeCell ref="J332:K332"/>
    <mergeCell ref="B333:E333"/>
    <mergeCell ref="F333:G333"/>
    <mergeCell ref="H333:I333"/>
    <mergeCell ref="J333:K333"/>
    <mergeCell ref="B330:E330"/>
    <mergeCell ref="F330:G330"/>
    <mergeCell ref="H330:I330"/>
    <mergeCell ref="J330:K330"/>
    <mergeCell ref="B331:E331"/>
    <mergeCell ref="F331:G331"/>
    <mergeCell ref="H331:I331"/>
    <mergeCell ref="J331:K331"/>
    <mergeCell ref="B328:E328"/>
    <mergeCell ref="F328:G328"/>
    <mergeCell ref="H328:I328"/>
    <mergeCell ref="J328:K328"/>
    <mergeCell ref="B329:E329"/>
    <mergeCell ref="F329:G329"/>
    <mergeCell ref="H329:I329"/>
    <mergeCell ref="J329:K329"/>
    <mergeCell ref="B326:E326"/>
    <mergeCell ref="F326:G326"/>
    <mergeCell ref="H326:I326"/>
    <mergeCell ref="J326:K326"/>
    <mergeCell ref="B327:E327"/>
    <mergeCell ref="F327:G327"/>
    <mergeCell ref="H327:I327"/>
    <mergeCell ref="J327:K327"/>
    <mergeCell ref="B324:E324"/>
    <mergeCell ref="F324:G324"/>
    <mergeCell ref="H324:I324"/>
    <mergeCell ref="J324:K324"/>
    <mergeCell ref="B325:E325"/>
    <mergeCell ref="F325:G325"/>
    <mergeCell ref="H325:I325"/>
    <mergeCell ref="J325:K325"/>
    <mergeCell ref="B322:E322"/>
    <mergeCell ref="F322:G322"/>
    <mergeCell ref="H322:I322"/>
    <mergeCell ref="J322:K322"/>
    <mergeCell ref="B323:E323"/>
    <mergeCell ref="F323:G323"/>
    <mergeCell ref="H323:I323"/>
    <mergeCell ref="J323:K323"/>
    <mergeCell ref="B320:E320"/>
    <mergeCell ref="F320:G320"/>
    <mergeCell ref="H320:I320"/>
    <mergeCell ref="J320:K320"/>
    <mergeCell ref="B321:E321"/>
    <mergeCell ref="F321:G321"/>
    <mergeCell ref="H321:I321"/>
    <mergeCell ref="J321:K321"/>
    <mergeCell ref="B318:E318"/>
    <mergeCell ref="F318:G318"/>
    <mergeCell ref="H318:I318"/>
    <mergeCell ref="J318:K318"/>
    <mergeCell ref="B319:E319"/>
    <mergeCell ref="F319:G319"/>
    <mergeCell ref="H319:I319"/>
    <mergeCell ref="J319:K319"/>
    <mergeCell ref="B316:E316"/>
    <mergeCell ref="F316:G316"/>
    <mergeCell ref="H316:I316"/>
    <mergeCell ref="J316:K316"/>
    <mergeCell ref="B317:E317"/>
    <mergeCell ref="F317:G317"/>
    <mergeCell ref="H317:I317"/>
    <mergeCell ref="J317:K317"/>
    <mergeCell ref="B314:E314"/>
    <mergeCell ref="F314:G314"/>
    <mergeCell ref="H314:I314"/>
    <mergeCell ref="J314:K314"/>
    <mergeCell ref="B315:E315"/>
    <mergeCell ref="F315:G315"/>
    <mergeCell ref="H315:I315"/>
    <mergeCell ref="J315:K315"/>
    <mergeCell ref="B312:E312"/>
    <mergeCell ref="F312:G312"/>
    <mergeCell ref="H312:I312"/>
    <mergeCell ref="J312:K312"/>
    <mergeCell ref="B313:E313"/>
    <mergeCell ref="F313:G313"/>
    <mergeCell ref="H313:I313"/>
    <mergeCell ref="J313:K313"/>
    <mergeCell ref="B310:E310"/>
    <mergeCell ref="F310:G310"/>
    <mergeCell ref="H310:I310"/>
    <mergeCell ref="J310:K310"/>
    <mergeCell ref="B306:E306"/>
    <mergeCell ref="F306:G306"/>
    <mergeCell ref="H306:I306"/>
    <mergeCell ref="J306:K306"/>
    <mergeCell ref="B305:E305"/>
    <mergeCell ref="F305:G305"/>
    <mergeCell ref="H305:I305"/>
    <mergeCell ref="J305:K305"/>
    <mergeCell ref="B304:E304"/>
    <mergeCell ref="F304:G304"/>
    <mergeCell ref="H304:I304"/>
    <mergeCell ref="J304:K304"/>
    <mergeCell ref="A311:L311"/>
    <mergeCell ref="B309:E309"/>
    <mergeCell ref="F309:G309"/>
    <mergeCell ref="H309:I309"/>
    <mergeCell ref="J309:K309"/>
    <mergeCell ref="B308:E308"/>
    <mergeCell ref="F308:G308"/>
    <mergeCell ref="H308:I308"/>
    <mergeCell ref="J308:K308"/>
    <mergeCell ref="B307:E307"/>
    <mergeCell ref="F307:G307"/>
    <mergeCell ref="H307:I307"/>
    <mergeCell ref="J307:K307"/>
    <mergeCell ref="B295:E295"/>
    <mergeCell ref="F295:G295"/>
    <mergeCell ref="H295:I295"/>
    <mergeCell ref="J295:K295"/>
    <mergeCell ref="B296:E296"/>
    <mergeCell ref="F296:G296"/>
    <mergeCell ref="H296:I296"/>
    <mergeCell ref="J296:K296"/>
    <mergeCell ref="B303:E303"/>
    <mergeCell ref="F303:G303"/>
    <mergeCell ref="H303:I303"/>
    <mergeCell ref="J303:K303"/>
    <mergeCell ref="B302:E302"/>
    <mergeCell ref="F302:G302"/>
    <mergeCell ref="H302:I302"/>
    <mergeCell ref="J302:K302"/>
    <mergeCell ref="B301:E301"/>
    <mergeCell ref="F301:G301"/>
    <mergeCell ref="H301:I301"/>
    <mergeCell ref="J301:K301"/>
    <mergeCell ref="B300:E300"/>
    <mergeCell ref="F300:G300"/>
    <mergeCell ref="H300:I300"/>
    <mergeCell ref="B297:E297"/>
    <mergeCell ref="F297:G297"/>
    <mergeCell ref="H297:I297"/>
    <mergeCell ref="J297:K297"/>
    <mergeCell ref="A298:L298"/>
    <mergeCell ref="B292:E292"/>
    <mergeCell ref="F292:G292"/>
    <mergeCell ref="H292:I292"/>
    <mergeCell ref="J292:K292"/>
    <mergeCell ref="H276:I276"/>
    <mergeCell ref="J276:K276"/>
    <mergeCell ref="B273:E273"/>
    <mergeCell ref="F273:G273"/>
    <mergeCell ref="H273:I273"/>
    <mergeCell ref="B293:E293"/>
    <mergeCell ref="F293:G293"/>
    <mergeCell ref="H293:I293"/>
    <mergeCell ref="J293:K293"/>
    <mergeCell ref="B294:E294"/>
    <mergeCell ref="F294:G294"/>
    <mergeCell ref="H294:I294"/>
    <mergeCell ref="J294:K294"/>
    <mergeCell ref="B287:E287"/>
    <mergeCell ref="F287:G287"/>
    <mergeCell ref="H287:I287"/>
    <mergeCell ref="J287:K287"/>
    <mergeCell ref="B288:E288"/>
    <mergeCell ref="F288:G288"/>
    <mergeCell ref="H288:I288"/>
    <mergeCell ref="J288:K288"/>
    <mergeCell ref="B285:E285"/>
    <mergeCell ref="F285:G285"/>
    <mergeCell ref="H285:I285"/>
    <mergeCell ref="J285:K285"/>
    <mergeCell ref="B286:E286"/>
    <mergeCell ref="F286:G286"/>
    <mergeCell ref="H286:I286"/>
    <mergeCell ref="J286:K286"/>
    <mergeCell ref="B291:E291"/>
    <mergeCell ref="F291:G291"/>
    <mergeCell ref="H291:I291"/>
    <mergeCell ref="B284:E284"/>
    <mergeCell ref="F284:G284"/>
    <mergeCell ref="H284:I284"/>
    <mergeCell ref="J284:K284"/>
    <mergeCell ref="B289:E289"/>
    <mergeCell ref="F289:G289"/>
    <mergeCell ref="H289:I289"/>
    <mergeCell ref="J289:K289"/>
    <mergeCell ref="B290:E290"/>
    <mergeCell ref="F290:G290"/>
    <mergeCell ref="H290:I290"/>
    <mergeCell ref="J290:K290"/>
    <mergeCell ref="J291:K291"/>
    <mergeCell ref="B282:E282"/>
    <mergeCell ref="F282:G282"/>
    <mergeCell ref="H282:I282"/>
    <mergeCell ref="J282:K282"/>
    <mergeCell ref="B280:E280"/>
    <mergeCell ref="F280:G280"/>
    <mergeCell ref="H280:I280"/>
    <mergeCell ref="J280:K280"/>
    <mergeCell ref="B283:E283"/>
    <mergeCell ref="F283:G283"/>
    <mergeCell ref="H283:I283"/>
    <mergeCell ref="J283:K283"/>
    <mergeCell ref="J263:K263"/>
    <mergeCell ref="B264:E264"/>
    <mergeCell ref="F264:G264"/>
    <mergeCell ref="H264:I264"/>
    <mergeCell ref="J269:K269"/>
    <mergeCell ref="B266:E266"/>
    <mergeCell ref="F266:G266"/>
    <mergeCell ref="H266:I266"/>
    <mergeCell ref="J266:K266"/>
    <mergeCell ref="J264:K264"/>
    <mergeCell ref="B269:E269"/>
    <mergeCell ref="H269:I269"/>
    <mergeCell ref="H272:I272"/>
    <mergeCell ref="J272:K272"/>
    <mergeCell ref="B279:E279"/>
    <mergeCell ref="F279:G279"/>
    <mergeCell ref="B265:E265"/>
    <mergeCell ref="F265:G265"/>
    <mergeCell ref="H265:I265"/>
    <mergeCell ref="J265:K265"/>
    <mergeCell ref="B255:E255"/>
    <mergeCell ref="F255:G255"/>
    <mergeCell ref="H255:I255"/>
    <mergeCell ref="J255:K255"/>
    <mergeCell ref="B262:E262"/>
    <mergeCell ref="B281:E281"/>
    <mergeCell ref="F281:G281"/>
    <mergeCell ref="H281:I281"/>
    <mergeCell ref="J281:K281"/>
    <mergeCell ref="F262:G262"/>
    <mergeCell ref="H262:I262"/>
    <mergeCell ref="J262:K262"/>
    <mergeCell ref="J257:K257"/>
    <mergeCell ref="H279:I279"/>
    <mergeCell ref="J279:K279"/>
    <mergeCell ref="F267:G267"/>
    <mergeCell ref="H267:I267"/>
    <mergeCell ref="J267:K267"/>
    <mergeCell ref="B270:E270"/>
    <mergeCell ref="F270:G270"/>
    <mergeCell ref="H270:I270"/>
    <mergeCell ref="J270:K270"/>
    <mergeCell ref="B277:E277"/>
    <mergeCell ref="F277:G277"/>
    <mergeCell ref="H277:I277"/>
    <mergeCell ref="J277:K277"/>
    <mergeCell ref="B278:E278"/>
    <mergeCell ref="F256:G256"/>
    <mergeCell ref="H256:I256"/>
    <mergeCell ref="J256:K256"/>
    <mergeCell ref="B257:E257"/>
    <mergeCell ref="F257:G257"/>
    <mergeCell ref="H257:I257"/>
    <mergeCell ref="A260:L260"/>
    <mergeCell ref="B252:E252"/>
    <mergeCell ref="F252:G252"/>
    <mergeCell ref="F278:G278"/>
    <mergeCell ref="H278:I278"/>
    <mergeCell ref="J278:K278"/>
    <mergeCell ref="B268:E268"/>
    <mergeCell ref="F268:G268"/>
    <mergeCell ref="H268:I268"/>
    <mergeCell ref="J268:K268"/>
    <mergeCell ref="J273:K273"/>
    <mergeCell ref="B272:E272"/>
    <mergeCell ref="F272:G272"/>
    <mergeCell ref="H271:I271"/>
    <mergeCell ref="J271:K271"/>
    <mergeCell ref="F271:G271"/>
    <mergeCell ref="B267:E267"/>
    <mergeCell ref="A275:L275"/>
    <mergeCell ref="B276:E276"/>
    <mergeCell ref="F276:G276"/>
    <mergeCell ref="F269:G269"/>
    <mergeCell ref="B271:E271"/>
    <mergeCell ref="B258:E258"/>
    <mergeCell ref="F258:G258"/>
    <mergeCell ref="H258:I258"/>
    <mergeCell ref="J258:K258"/>
    <mergeCell ref="H252:I252"/>
    <mergeCell ref="J252:K252"/>
    <mergeCell ref="B261:E261"/>
    <mergeCell ref="F261:G261"/>
    <mergeCell ref="H261:I261"/>
    <mergeCell ref="H238:I238"/>
    <mergeCell ref="J238:K238"/>
    <mergeCell ref="B237:E237"/>
    <mergeCell ref="F237:G237"/>
    <mergeCell ref="H237:I237"/>
    <mergeCell ref="J237:K237"/>
    <mergeCell ref="A259:L259"/>
    <mergeCell ref="H251:I251"/>
    <mergeCell ref="J251:K251"/>
    <mergeCell ref="B253:E253"/>
    <mergeCell ref="F253:G253"/>
    <mergeCell ref="J253:K253"/>
    <mergeCell ref="F263:G263"/>
    <mergeCell ref="H263:I263"/>
    <mergeCell ref="B248:E248"/>
    <mergeCell ref="F248:G248"/>
    <mergeCell ref="H248:I248"/>
    <mergeCell ref="B243:E243"/>
    <mergeCell ref="F243:G243"/>
    <mergeCell ref="H243:I243"/>
    <mergeCell ref="J243:K243"/>
    <mergeCell ref="H253:I253"/>
    <mergeCell ref="J248:K248"/>
    <mergeCell ref="B249:E249"/>
    <mergeCell ref="F249:G249"/>
    <mergeCell ref="H249:I249"/>
    <mergeCell ref="B250:E250"/>
    <mergeCell ref="F250:G250"/>
    <mergeCell ref="H250:I250"/>
    <mergeCell ref="J250:K250"/>
    <mergeCell ref="B263:E263"/>
    <mergeCell ref="B256:E256"/>
    <mergeCell ref="A213:L213"/>
    <mergeCell ref="A222:L222"/>
    <mergeCell ref="A233:L233"/>
    <mergeCell ref="B234:E234"/>
    <mergeCell ref="F234:G234"/>
    <mergeCell ref="H234:I234"/>
    <mergeCell ref="J234:K234"/>
    <mergeCell ref="B209:E209"/>
    <mergeCell ref="F209:G209"/>
    <mergeCell ref="H209:I209"/>
    <mergeCell ref="J209:K209"/>
    <mergeCell ref="B210:E210"/>
    <mergeCell ref="F210:G210"/>
    <mergeCell ref="H210:I210"/>
    <mergeCell ref="J210:K210"/>
    <mergeCell ref="B235:E235"/>
    <mergeCell ref="F235:G235"/>
    <mergeCell ref="H235:I235"/>
    <mergeCell ref="J235:K235"/>
    <mergeCell ref="A212:L212"/>
    <mergeCell ref="B240:E240"/>
    <mergeCell ref="F240:G240"/>
    <mergeCell ref="H240:I240"/>
    <mergeCell ref="J240:K240"/>
    <mergeCell ref="B239:E239"/>
    <mergeCell ref="F239:G239"/>
    <mergeCell ref="H239:I239"/>
    <mergeCell ref="J239:K239"/>
    <mergeCell ref="B238:E238"/>
    <mergeCell ref="F238:G238"/>
    <mergeCell ref="A192:L192"/>
    <mergeCell ref="A186:L186"/>
    <mergeCell ref="A187:L187"/>
    <mergeCell ref="A189:L189"/>
    <mergeCell ref="B207:E207"/>
    <mergeCell ref="F207:G207"/>
    <mergeCell ref="H207:I207"/>
    <mergeCell ref="J207:K207"/>
    <mergeCell ref="B208:E208"/>
    <mergeCell ref="F208:G208"/>
    <mergeCell ref="H208:I208"/>
    <mergeCell ref="J208:K208"/>
    <mergeCell ref="B205:E205"/>
    <mergeCell ref="F205:G205"/>
    <mergeCell ref="H205:I205"/>
    <mergeCell ref="J205:K205"/>
    <mergeCell ref="B206:E206"/>
    <mergeCell ref="F206:G206"/>
    <mergeCell ref="H206:I206"/>
    <mergeCell ref="J206:K206"/>
    <mergeCell ref="B204:E204"/>
    <mergeCell ref="F204:G204"/>
    <mergeCell ref="H204:I204"/>
    <mergeCell ref="J204:K204"/>
    <mergeCell ref="A203:L203"/>
    <mergeCell ref="A188:L188"/>
    <mergeCell ref="B185:E185"/>
    <mergeCell ref="F185:G185"/>
    <mergeCell ref="H185:I185"/>
    <mergeCell ref="J185:K185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0:E180"/>
    <mergeCell ref="F180:G180"/>
    <mergeCell ref="H180:I180"/>
    <mergeCell ref="B181:E181"/>
    <mergeCell ref="F181:G181"/>
    <mergeCell ref="H181:I181"/>
    <mergeCell ref="J180:K180"/>
    <mergeCell ref="J181:K181"/>
    <mergeCell ref="J176:K176"/>
    <mergeCell ref="B177:E177"/>
    <mergeCell ref="F177:G177"/>
    <mergeCell ref="H177:I177"/>
    <mergeCell ref="B174:E174"/>
    <mergeCell ref="F174:G174"/>
    <mergeCell ref="H174:I174"/>
    <mergeCell ref="J174:K174"/>
    <mergeCell ref="B175:E175"/>
    <mergeCell ref="F175:G175"/>
    <mergeCell ref="H175:I175"/>
    <mergeCell ref="J175:K175"/>
    <mergeCell ref="J177:K177"/>
    <mergeCell ref="J179:K179"/>
    <mergeCell ref="B184:E184"/>
    <mergeCell ref="F184:G184"/>
    <mergeCell ref="H184:I184"/>
    <mergeCell ref="J184:K184"/>
    <mergeCell ref="B88:K88"/>
    <mergeCell ref="B89:K89"/>
    <mergeCell ref="B90:K90"/>
    <mergeCell ref="B91:K91"/>
    <mergeCell ref="J147:K147"/>
    <mergeCell ref="B136:K136"/>
    <mergeCell ref="H160:I160"/>
    <mergeCell ref="J160:K160"/>
    <mergeCell ref="B161:E161"/>
    <mergeCell ref="F161:G161"/>
    <mergeCell ref="H161:I161"/>
    <mergeCell ref="J161:K161"/>
    <mergeCell ref="J167:K167"/>
    <mergeCell ref="B172:E172"/>
    <mergeCell ref="F172:G172"/>
    <mergeCell ref="H172:I172"/>
    <mergeCell ref="J172:K172"/>
    <mergeCell ref="B159:E159"/>
    <mergeCell ref="F159:G159"/>
    <mergeCell ref="H159:I159"/>
    <mergeCell ref="J159:K159"/>
    <mergeCell ref="B156:E156"/>
    <mergeCell ref="F156:G156"/>
    <mergeCell ref="H156:I156"/>
    <mergeCell ref="J156:K156"/>
    <mergeCell ref="B157:E157"/>
    <mergeCell ref="F157:G157"/>
    <mergeCell ref="H157:I157"/>
    <mergeCell ref="J157:K157"/>
    <mergeCell ref="A152:L152"/>
    <mergeCell ref="A153:L153"/>
    <mergeCell ref="B155:E155"/>
    <mergeCell ref="F155:G155"/>
    <mergeCell ref="H155:I155"/>
    <mergeCell ref="J155:K155"/>
    <mergeCell ref="B158:E158"/>
    <mergeCell ref="F158:G158"/>
    <mergeCell ref="H158:I158"/>
    <mergeCell ref="J158:K158"/>
    <mergeCell ref="B137:E137"/>
    <mergeCell ref="A140:L140"/>
    <mergeCell ref="A141:L141"/>
    <mergeCell ref="A143:L143"/>
    <mergeCell ref="B144:I144"/>
    <mergeCell ref="J144:K144"/>
    <mergeCell ref="I1:L1"/>
    <mergeCell ref="A2:L2"/>
    <mergeCell ref="A3:L3"/>
    <mergeCell ref="A52:F52"/>
    <mergeCell ref="A80:L81"/>
    <mergeCell ref="B109:K109"/>
    <mergeCell ref="B118:K118"/>
    <mergeCell ref="B119:K119"/>
    <mergeCell ref="B103:K103"/>
    <mergeCell ref="B104:K104"/>
    <mergeCell ref="B105:K105"/>
    <mergeCell ref="B106:K106"/>
    <mergeCell ref="B107:K107"/>
    <mergeCell ref="B108:K108"/>
    <mergeCell ref="B102:K102"/>
    <mergeCell ref="B98:K99"/>
    <mergeCell ref="L98:L99"/>
    <mergeCell ref="B94:K94"/>
    <mergeCell ref="B95:K95"/>
    <mergeCell ref="B96:K96"/>
    <mergeCell ref="B101:K101"/>
    <mergeCell ref="A40:L43"/>
    <mergeCell ref="B86:K86"/>
    <mergeCell ref="B87:E87"/>
    <mergeCell ref="J300:K300"/>
    <mergeCell ref="B236:E236"/>
    <mergeCell ref="F236:G236"/>
    <mergeCell ref="H236:I236"/>
    <mergeCell ref="J236:K236"/>
    <mergeCell ref="B135:K135"/>
    <mergeCell ref="B148:I148"/>
    <mergeCell ref="J148:K148"/>
    <mergeCell ref="B149:I149"/>
    <mergeCell ref="J149:K149"/>
    <mergeCell ref="B150:I150"/>
    <mergeCell ref="J150:K150"/>
    <mergeCell ref="B145:I145"/>
    <mergeCell ref="J145:K145"/>
    <mergeCell ref="B146:I146"/>
    <mergeCell ref="J146:K146"/>
    <mergeCell ref="B147:I147"/>
    <mergeCell ref="B166:E166"/>
    <mergeCell ref="F166:G166"/>
    <mergeCell ref="H166:I166"/>
    <mergeCell ref="J166:K166"/>
    <mergeCell ref="B167:E167"/>
    <mergeCell ref="F167:G167"/>
    <mergeCell ref="H167:I167"/>
    <mergeCell ref="A162:L162"/>
    <mergeCell ref="A164:L164"/>
    <mergeCell ref="B165:E165"/>
    <mergeCell ref="B160:E160"/>
    <mergeCell ref="F160:G160"/>
    <mergeCell ref="N251:O251"/>
    <mergeCell ref="N236:O236"/>
    <mergeCell ref="N237:O237"/>
    <mergeCell ref="N238:O238"/>
    <mergeCell ref="N239:O239"/>
    <mergeCell ref="N240:O240"/>
    <mergeCell ref="N241:O241"/>
    <mergeCell ref="N243:O243"/>
    <mergeCell ref="N244:O244"/>
    <mergeCell ref="N245:O245"/>
    <mergeCell ref="N246:O246"/>
    <mergeCell ref="N247:O247"/>
    <mergeCell ref="N248:O248"/>
    <mergeCell ref="N249:O249"/>
    <mergeCell ref="N250:O250"/>
    <mergeCell ref="J249:K249"/>
    <mergeCell ref="B173:E173"/>
    <mergeCell ref="F173:G173"/>
    <mergeCell ref="H173:I173"/>
    <mergeCell ref="J173:K173"/>
    <mergeCell ref="B170:E170"/>
    <mergeCell ref="F170:G170"/>
    <mergeCell ref="H170:I170"/>
    <mergeCell ref="J170:K170"/>
    <mergeCell ref="B171:E171"/>
    <mergeCell ref="F171:G171"/>
    <mergeCell ref="H171:I171"/>
    <mergeCell ref="J171:K171"/>
    <mergeCell ref="B168:E168"/>
    <mergeCell ref="F168:G168"/>
    <mergeCell ref="B432:E432"/>
    <mergeCell ref="F432:G432"/>
    <mergeCell ref="H432:I432"/>
    <mergeCell ref="J432:K432"/>
    <mergeCell ref="B443:E443"/>
    <mergeCell ref="F165:G165"/>
    <mergeCell ref="H165:I165"/>
    <mergeCell ref="J165:K165"/>
    <mergeCell ref="H168:I168"/>
    <mergeCell ref="B169:E169"/>
    <mergeCell ref="F169:G169"/>
    <mergeCell ref="H169:I169"/>
    <mergeCell ref="J169:K169"/>
    <mergeCell ref="J168:K168"/>
    <mergeCell ref="B178:E178"/>
    <mergeCell ref="F178:G178"/>
    <mergeCell ref="H178:I178"/>
    <mergeCell ref="J178:K178"/>
    <mergeCell ref="B179:E179"/>
    <mergeCell ref="F179:G179"/>
    <mergeCell ref="H179:I179"/>
    <mergeCell ref="B439:E439"/>
    <mergeCell ref="F439:G439"/>
    <mergeCell ref="H439:I439"/>
    <mergeCell ref="J439:K439"/>
    <mergeCell ref="B440:E440"/>
    <mergeCell ref="F440:G440"/>
    <mergeCell ref="H440:I440"/>
    <mergeCell ref="J440:K440"/>
    <mergeCell ref="B176:E176"/>
    <mergeCell ref="F176:G176"/>
    <mergeCell ref="H176:I176"/>
    <mergeCell ref="J452:K452"/>
    <mergeCell ref="J453:K453"/>
    <mergeCell ref="B446:E446"/>
    <mergeCell ref="F446:G446"/>
    <mergeCell ref="F447:G447"/>
    <mergeCell ref="A299:L299"/>
    <mergeCell ref="B241:E241"/>
    <mergeCell ref="F241:G241"/>
    <mergeCell ref="H241:I241"/>
    <mergeCell ref="J241:K241"/>
    <mergeCell ref="B247:E247"/>
    <mergeCell ref="F247:G247"/>
    <mergeCell ref="H247:I247"/>
    <mergeCell ref="J247:K247"/>
    <mergeCell ref="B245:E245"/>
    <mergeCell ref="F245:G245"/>
    <mergeCell ref="H245:I245"/>
    <mergeCell ref="J245:K245"/>
    <mergeCell ref="B246:E246"/>
    <mergeCell ref="F246:G246"/>
    <mergeCell ref="H246:I246"/>
    <mergeCell ref="J246:K246"/>
    <mergeCell ref="F242:G242"/>
    <mergeCell ref="H242:I242"/>
    <mergeCell ref="J242:K242"/>
    <mergeCell ref="B242:E242"/>
    <mergeCell ref="B244:E244"/>
    <mergeCell ref="F244:G244"/>
    <mergeCell ref="H244:I244"/>
    <mergeCell ref="J244:K244"/>
    <mergeCell ref="B251:E251"/>
    <mergeCell ref="F251:G251"/>
    <mergeCell ref="J514:K514"/>
    <mergeCell ref="B515:E515"/>
    <mergeCell ref="F515:G515"/>
    <mergeCell ref="H515:I515"/>
    <mergeCell ref="J515:K515"/>
    <mergeCell ref="B436:E436"/>
    <mergeCell ref="F436:G436"/>
    <mergeCell ref="H436:I436"/>
    <mergeCell ref="J436:K436"/>
    <mergeCell ref="B437:E437"/>
    <mergeCell ref="F437:G437"/>
    <mergeCell ref="H437:I437"/>
    <mergeCell ref="J437:K437"/>
    <mergeCell ref="B438:E438"/>
    <mergeCell ref="F438:G438"/>
    <mergeCell ref="H438:I438"/>
    <mergeCell ref="J438:K438"/>
    <mergeCell ref="B509:E509"/>
    <mergeCell ref="F509:G509"/>
    <mergeCell ref="H509:I509"/>
    <mergeCell ref="J509:K509"/>
    <mergeCell ref="B510:E510"/>
    <mergeCell ref="F510:G510"/>
    <mergeCell ref="H510:I510"/>
    <mergeCell ref="J510:K510"/>
    <mergeCell ref="A441:L441"/>
    <mergeCell ref="B452:E452"/>
    <mergeCell ref="B453:E453"/>
    <mergeCell ref="F453:G453"/>
    <mergeCell ref="F452:G452"/>
    <mergeCell ref="H452:I452"/>
    <mergeCell ref="H453:I453"/>
    <mergeCell ref="B512:E512"/>
    <mergeCell ref="F512:G512"/>
    <mergeCell ref="H512:I512"/>
    <mergeCell ref="J512:K512"/>
    <mergeCell ref="B513:E513"/>
    <mergeCell ref="H526:I526"/>
    <mergeCell ref="J526:K526"/>
    <mergeCell ref="B527:E527"/>
    <mergeCell ref="F527:G527"/>
    <mergeCell ref="H527:I527"/>
    <mergeCell ref="F513:G513"/>
    <mergeCell ref="H513:I513"/>
    <mergeCell ref="J513:K513"/>
    <mergeCell ref="H535:I535"/>
    <mergeCell ref="J535:K535"/>
    <mergeCell ref="B536:E536"/>
    <mergeCell ref="F536:G536"/>
    <mergeCell ref="H536:I536"/>
    <mergeCell ref="J536:K536"/>
    <mergeCell ref="H531:I531"/>
    <mergeCell ref="J531:K531"/>
    <mergeCell ref="B532:E532"/>
    <mergeCell ref="F532:G532"/>
    <mergeCell ref="H532:I532"/>
    <mergeCell ref="J532:K532"/>
    <mergeCell ref="B533:E533"/>
    <mergeCell ref="F533:G533"/>
    <mergeCell ref="H533:I533"/>
    <mergeCell ref="J533:K533"/>
    <mergeCell ref="B514:E514"/>
    <mergeCell ref="F514:G514"/>
    <mergeCell ref="H514:I514"/>
    <mergeCell ref="B538:E538"/>
    <mergeCell ref="F538:G538"/>
    <mergeCell ref="H538:I538"/>
    <mergeCell ref="J538:K538"/>
    <mergeCell ref="B539:E539"/>
    <mergeCell ref="F539:G539"/>
    <mergeCell ref="H539:I539"/>
    <mergeCell ref="J539:K539"/>
    <mergeCell ref="B540:E540"/>
    <mergeCell ref="F540:G540"/>
    <mergeCell ref="H540:I540"/>
    <mergeCell ref="J540:K540"/>
    <mergeCell ref="B541:E541"/>
    <mergeCell ref="F541:G541"/>
    <mergeCell ref="H541:I541"/>
    <mergeCell ref="J541:K541"/>
    <mergeCell ref="B537:E537"/>
    <mergeCell ref="B542:E542"/>
    <mergeCell ref="F542:G542"/>
    <mergeCell ref="H542:I542"/>
    <mergeCell ref="J542:K542"/>
    <mergeCell ref="B543:E543"/>
    <mergeCell ref="F543:G543"/>
    <mergeCell ref="H543:I543"/>
    <mergeCell ref="J543:K543"/>
    <mergeCell ref="B544:E544"/>
    <mergeCell ref="F544:G544"/>
    <mergeCell ref="H544:I544"/>
    <mergeCell ref="J544:K544"/>
    <mergeCell ref="B545:E545"/>
    <mergeCell ref="F545:G545"/>
    <mergeCell ref="H545:I545"/>
    <mergeCell ref="J545:K545"/>
    <mergeCell ref="B546:E546"/>
    <mergeCell ref="F546:G546"/>
    <mergeCell ref="H546:I546"/>
    <mergeCell ref="J546:K546"/>
    <mergeCell ref="B547:E547"/>
    <mergeCell ref="F547:G547"/>
    <mergeCell ref="H547:I547"/>
    <mergeCell ref="J547:K547"/>
    <mergeCell ref="B548:E548"/>
    <mergeCell ref="F548:G548"/>
    <mergeCell ref="H548:I548"/>
    <mergeCell ref="J548:K548"/>
    <mergeCell ref="B549:E549"/>
    <mergeCell ref="F549:G549"/>
    <mergeCell ref="H549:I549"/>
    <mergeCell ref="J549:K549"/>
    <mergeCell ref="B559:E559"/>
    <mergeCell ref="F559:G559"/>
    <mergeCell ref="H559:I559"/>
    <mergeCell ref="J559:K559"/>
    <mergeCell ref="B550:E550"/>
    <mergeCell ref="F550:G550"/>
    <mergeCell ref="H550:I550"/>
    <mergeCell ref="J550:K550"/>
    <mergeCell ref="B551:E551"/>
    <mergeCell ref="F551:G551"/>
    <mergeCell ref="H551:I551"/>
    <mergeCell ref="J551:K551"/>
    <mergeCell ref="B552:E552"/>
    <mergeCell ref="F552:G552"/>
    <mergeCell ref="H552:I552"/>
    <mergeCell ref="J552:K552"/>
    <mergeCell ref="B553:E553"/>
    <mergeCell ref="F553:G553"/>
    <mergeCell ref="H553:I553"/>
    <mergeCell ref="J553:K553"/>
    <mergeCell ref="B554:E554"/>
    <mergeCell ref="F554:G554"/>
    <mergeCell ref="H554:I554"/>
    <mergeCell ref="J554:K554"/>
    <mergeCell ref="B560:E560"/>
    <mergeCell ref="F560:G560"/>
    <mergeCell ref="H560:I560"/>
    <mergeCell ref="J560:K560"/>
    <mergeCell ref="B561:E561"/>
    <mergeCell ref="F561:G561"/>
    <mergeCell ref="H561:I561"/>
    <mergeCell ref="J561:K561"/>
    <mergeCell ref="B562:E562"/>
    <mergeCell ref="F562:G562"/>
    <mergeCell ref="H562:I562"/>
    <mergeCell ref="J562:K562"/>
    <mergeCell ref="A563:L563"/>
    <mergeCell ref="B555:E555"/>
    <mergeCell ref="F555:G555"/>
    <mergeCell ref="H555:I555"/>
    <mergeCell ref="J555:K555"/>
    <mergeCell ref="B556:E556"/>
    <mergeCell ref="F556:G556"/>
    <mergeCell ref="H556:I556"/>
    <mergeCell ref="J556:K556"/>
    <mergeCell ref="B557:E557"/>
    <mergeCell ref="F557:G557"/>
    <mergeCell ref="H557:I557"/>
    <mergeCell ref="J557:K557"/>
    <mergeCell ref="B558:E558"/>
    <mergeCell ref="F558:G558"/>
    <mergeCell ref="H558:I558"/>
    <mergeCell ref="J558:K558"/>
    <mergeCell ref="B564:E564"/>
    <mergeCell ref="F564:G564"/>
    <mergeCell ref="H564:I564"/>
    <mergeCell ref="J564:K564"/>
    <mergeCell ref="F570:G570"/>
    <mergeCell ref="H570:I570"/>
    <mergeCell ref="J570:K570"/>
    <mergeCell ref="B567:E567"/>
    <mergeCell ref="F567:G567"/>
    <mergeCell ref="H567:I567"/>
    <mergeCell ref="J567:K567"/>
    <mergeCell ref="B568:E568"/>
    <mergeCell ref="F568:G568"/>
    <mergeCell ref="H568:I568"/>
    <mergeCell ref="J568:K568"/>
    <mergeCell ref="F566:G566"/>
    <mergeCell ref="H566:I566"/>
    <mergeCell ref="J566:K566"/>
    <mergeCell ref="B565:E565"/>
    <mergeCell ref="H565:I565"/>
    <mergeCell ref="J565:K565"/>
    <mergeCell ref="B566:E566"/>
    <mergeCell ref="B642:E642"/>
    <mergeCell ref="F642:G642"/>
    <mergeCell ref="B575:E575"/>
    <mergeCell ref="F575:G575"/>
    <mergeCell ref="H575:I575"/>
    <mergeCell ref="J575:K575"/>
    <mergeCell ref="B576:E576"/>
    <mergeCell ref="J587:K587"/>
    <mergeCell ref="B588:E588"/>
    <mergeCell ref="F588:G588"/>
    <mergeCell ref="H588:I588"/>
    <mergeCell ref="J588:K588"/>
    <mergeCell ref="A585:L585"/>
    <mergeCell ref="B598:E598"/>
    <mergeCell ref="F598:G598"/>
    <mergeCell ref="B630:E630"/>
    <mergeCell ref="F630:G630"/>
    <mergeCell ref="H630:I630"/>
    <mergeCell ref="J630:K630"/>
    <mergeCell ref="J603:K603"/>
    <mergeCell ref="B612:E612"/>
    <mergeCell ref="F612:G612"/>
    <mergeCell ref="H612:I612"/>
    <mergeCell ref="J612:K612"/>
    <mergeCell ref="B613:E613"/>
    <mergeCell ref="F613:G613"/>
    <mergeCell ref="H613:I613"/>
    <mergeCell ref="H608:I608"/>
    <mergeCell ref="J608:K608"/>
    <mergeCell ref="B609:E609"/>
    <mergeCell ref="F609:G609"/>
    <mergeCell ref="H609:I609"/>
    <mergeCell ref="B571:E571"/>
    <mergeCell ref="F571:G571"/>
    <mergeCell ref="H571:I571"/>
    <mergeCell ref="J571:K571"/>
    <mergeCell ref="A600:L600"/>
    <mergeCell ref="J581:K581"/>
    <mergeCell ref="B582:E582"/>
    <mergeCell ref="F582:G582"/>
    <mergeCell ref="H582:I582"/>
    <mergeCell ref="J582:K582"/>
    <mergeCell ref="B591:E591"/>
    <mergeCell ref="F591:G591"/>
    <mergeCell ref="B581:E581"/>
    <mergeCell ref="F581:G581"/>
    <mergeCell ref="H581:I581"/>
    <mergeCell ref="B586:E586"/>
    <mergeCell ref="F586:G586"/>
    <mergeCell ref="H586:I586"/>
    <mergeCell ref="J586:K586"/>
    <mergeCell ref="B583:E583"/>
    <mergeCell ref="F583:G583"/>
    <mergeCell ref="H583:I583"/>
    <mergeCell ref="J583:K583"/>
    <mergeCell ref="B584:E584"/>
    <mergeCell ref="F584:G584"/>
    <mergeCell ref="H584:I584"/>
    <mergeCell ref="J584:K584"/>
    <mergeCell ref="J590:K590"/>
    <mergeCell ref="H592:I592"/>
    <mergeCell ref="J592:K592"/>
    <mergeCell ref="B589:E589"/>
    <mergeCell ref="F589:G589"/>
    <mergeCell ref="B629:E629"/>
    <mergeCell ref="F629:G629"/>
    <mergeCell ref="H629:I629"/>
    <mergeCell ref="J629:K629"/>
    <mergeCell ref="J657:K657"/>
    <mergeCell ref="B573:E573"/>
    <mergeCell ref="F573:G573"/>
    <mergeCell ref="H573:I573"/>
    <mergeCell ref="J573:K573"/>
    <mergeCell ref="B574:E574"/>
    <mergeCell ref="F574:G574"/>
    <mergeCell ref="H574:I574"/>
    <mergeCell ref="J574:K574"/>
    <mergeCell ref="B645:E645"/>
    <mergeCell ref="F645:G645"/>
    <mergeCell ref="H645:I645"/>
    <mergeCell ref="J645:K645"/>
    <mergeCell ref="H598:I598"/>
    <mergeCell ref="J598:K598"/>
    <mergeCell ref="B595:E595"/>
    <mergeCell ref="F595:G595"/>
    <mergeCell ref="H595:I595"/>
    <mergeCell ref="J595:K595"/>
    <mergeCell ref="J652:K652"/>
    <mergeCell ref="B653:E653"/>
    <mergeCell ref="F653:G653"/>
    <mergeCell ref="H653:I653"/>
    <mergeCell ref="J653:K653"/>
    <mergeCell ref="F640:G640"/>
    <mergeCell ref="H591:I591"/>
    <mergeCell ref="J591:K591"/>
    <mergeCell ref="B592:E592"/>
    <mergeCell ref="H589:I589"/>
    <mergeCell ref="J589:K589"/>
    <mergeCell ref="B590:E590"/>
    <mergeCell ref="F590:G590"/>
    <mergeCell ref="H590:I590"/>
    <mergeCell ref="B599:E599"/>
    <mergeCell ref="F599:G599"/>
    <mergeCell ref="H599:I599"/>
    <mergeCell ref="J599:K599"/>
    <mergeCell ref="B628:E628"/>
    <mergeCell ref="F628:G628"/>
    <mergeCell ref="H628:I628"/>
    <mergeCell ref="J628:K628"/>
    <mergeCell ref="F594:G594"/>
    <mergeCell ref="H594:I594"/>
    <mergeCell ref="J594:K594"/>
    <mergeCell ref="A597:M597"/>
    <mergeCell ref="J618:K618"/>
    <mergeCell ref="B596:E596"/>
    <mergeCell ref="F596:G596"/>
    <mergeCell ref="H596:I596"/>
    <mergeCell ref="J596:K596"/>
    <mergeCell ref="B593:E593"/>
    <mergeCell ref="F593:G593"/>
    <mergeCell ref="H593:I593"/>
    <mergeCell ref="J593:K593"/>
    <mergeCell ref="B594:E594"/>
    <mergeCell ref="J609:K609"/>
    <mergeCell ref="A601:L601"/>
    <mergeCell ref="B606:E606"/>
    <mergeCell ref="F606:G606"/>
    <mergeCell ref="H606:I606"/>
    <mergeCell ref="J644:K644"/>
    <mergeCell ref="B647:E647"/>
    <mergeCell ref="F647:G647"/>
    <mergeCell ref="H647:I647"/>
    <mergeCell ref="H676:I676"/>
    <mergeCell ref="J676:K676"/>
    <mergeCell ref="B677:E677"/>
    <mergeCell ref="F677:G677"/>
    <mergeCell ref="H677:I677"/>
    <mergeCell ref="J677:K677"/>
    <mergeCell ref="B587:E587"/>
    <mergeCell ref="F587:G587"/>
    <mergeCell ref="H587:I587"/>
    <mergeCell ref="H642:I642"/>
    <mergeCell ref="J642:K642"/>
    <mergeCell ref="B643:E643"/>
    <mergeCell ref="F643:G643"/>
    <mergeCell ref="H643:I643"/>
    <mergeCell ref="B634:E634"/>
    <mergeCell ref="B640:E640"/>
    <mergeCell ref="J643:K643"/>
    <mergeCell ref="B656:E656"/>
    <mergeCell ref="F656:G656"/>
    <mergeCell ref="H656:I656"/>
    <mergeCell ref="J656:K656"/>
    <mergeCell ref="F655:G655"/>
    <mergeCell ref="H655:I655"/>
    <mergeCell ref="J655:K655"/>
    <mergeCell ref="B652:E652"/>
    <mergeCell ref="F652:G652"/>
    <mergeCell ref="H652:I652"/>
    <mergeCell ref="F592:G592"/>
    <mergeCell ref="B692:E692"/>
    <mergeCell ref="F692:G692"/>
    <mergeCell ref="H692:I692"/>
    <mergeCell ref="F685:G685"/>
    <mergeCell ref="H685:I685"/>
    <mergeCell ref="J685:K685"/>
    <mergeCell ref="F657:G657"/>
    <mergeCell ref="H657:I657"/>
    <mergeCell ref="B654:E654"/>
    <mergeCell ref="F654:G654"/>
    <mergeCell ref="H654:I654"/>
    <mergeCell ref="J654:K654"/>
    <mergeCell ref="B655:E655"/>
    <mergeCell ref="B657:E657"/>
    <mergeCell ref="B675:E675"/>
    <mergeCell ref="F675:G675"/>
    <mergeCell ref="H675:I675"/>
    <mergeCell ref="B669:E669"/>
    <mergeCell ref="F669:G669"/>
    <mergeCell ref="H669:I669"/>
    <mergeCell ref="B658:E658"/>
    <mergeCell ref="F658:G658"/>
    <mergeCell ref="H658:I658"/>
    <mergeCell ref="J658:K658"/>
    <mergeCell ref="B659:E659"/>
    <mergeCell ref="B689:E689"/>
    <mergeCell ref="F689:G689"/>
    <mergeCell ref="H689:I689"/>
    <mergeCell ref="J689:K689"/>
    <mergeCell ref="F674:G674"/>
    <mergeCell ref="H674:I674"/>
    <mergeCell ref="J674:K674"/>
    <mergeCell ref="B693:E693"/>
    <mergeCell ref="F693:G693"/>
    <mergeCell ref="H693:I693"/>
    <mergeCell ref="J693:K693"/>
    <mergeCell ref="J261:K261"/>
    <mergeCell ref="B254:E254"/>
    <mergeCell ref="A742:L742"/>
    <mergeCell ref="A750:L750"/>
    <mergeCell ref="A142:L142"/>
    <mergeCell ref="A151:L151"/>
    <mergeCell ref="A163:L163"/>
    <mergeCell ref="A211:L211"/>
    <mergeCell ref="F214:L214"/>
    <mergeCell ref="A214:E214"/>
    <mergeCell ref="A660:L660"/>
    <mergeCell ref="H683:I683"/>
    <mergeCell ref="J683:K683"/>
    <mergeCell ref="J684:K684"/>
    <mergeCell ref="B685:E685"/>
    <mergeCell ref="A694:L694"/>
    <mergeCell ref="B688:E688"/>
    <mergeCell ref="F688:G688"/>
    <mergeCell ref="H688:I688"/>
    <mergeCell ref="J688:K688"/>
    <mergeCell ref="J692:K692"/>
    <mergeCell ref="B684:E684"/>
    <mergeCell ref="F684:G684"/>
    <mergeCell ref="H684:I684"/>
    <mergeCell ref="B678:E678"/>
    <mergeCell ref="F678:G678"/>
    <mergeCell ref="H678:I678"/>
    <mergeCell ref="J678:K678"/>
    <mergeCell ref="B690:E690"/>
    <mergeCell ref="F690:G690"/>
    <mergeCell ref="H690:I690"/>
    <mergeCell ref="J690:K690"/>
    <mergeCell ref="B691:E691"/>
    <mergeCell ref="F691:G691"/>
    <mergeCell ref="H691:I691"/>
    <mergeCell ref="J691:K691"/>
    <mergeCell ref="A154:L154"/>
    <mergeCell ref="B686:E686"/>
    <mergeCell ref="F686:G686"/>
    <mergeCell ref="H686:I686"/>
    <mergeCell ref="J686:K686"/>
    <mergeCell ref="B687:E687"/>
    <mergeCell ref="F687:G687"/>
    <mergeCell ref="H687:I687"/>
    <mergeCell ref="J687:K687"/>
    <mergeCell ref="B679:E679"/>
    <mergeCell ref="F679:G679"/>
    <mergeCell ref="H679:I679"/>
    <mergeCell ref="J679:K679"/>
    <mergeCell ref="B680:E680"/>
    <mergeCell ref="F680:G680"/>
    <mergeCell ref="H680:I680"/>
    <mergeCell ref="J680:K680"/>
    <mergeCell ref="B681:E681"/>
    <mergeCell ref="F681:G681"/>
    <mergeCell ref="H681:I681"/>
    <mergeCell ref="J682:K682"/>
    <mergeCell ref="B683:E683"/>
    <mergeCell ref="F683:G683"/>
    <mergeCell ref="H644:I644"/>
  </mergeCells>
  <printOptions horizontalCentered="1"/>
  <pageMargins left="0.70866141732283472" right="0.59055118110236227" top="0.55118110236220474" bottom="0.55118110236220474" header="0" footer="0"/>
  <pageSetup paperSize="9" scale="50" fitToHeight="0" orientation="portrait" r:id="rId1"/>
  <headerFooter differentFirst="1">
    <oddHeader>&amp;R&amp;P</oddHeader>
  </headerFooter>
  <rowBreaks count="13" manualBreakCount="13">
    <brk id="79" max="16383" man="1"/>
    <brk id="138" max="16383" man="1"/>
    <brk id="260" max="13" man="1"/>
    <brk id="310" max="16383" man="1"/>
    <brk id="377" max="16383" man="1"/>
    <brk id="441" max="16383" man="1"/>
    <brk id="503" max="16383" man="1"/>
    <brk id="563" max="16383" man="1"/>
    <brk id="633" max="16383" man="1"/>
    <brk id="694" max="16383" man="1"/>
    <brk id="763" max="16383" man="1"/>
    <brk id="826" max="16383" man="1"/>
    <brk id="870" max="1638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8" r:id="rId6">
          <objectPr defaultSize="0" autoPict="0" r:id="rId5">
            <anchor>
              <from>
                <xdr:col>3</xdr:col>
                <xdr:colOff>295275</xdr:colOff>
                <xdr:row>2</xdr:row>
                <xdr:rowOff>9525</xdr:rowOff>
              </from>
              <to>
                <xdr:col>6</xdr:col>
                <xdr:colOff>714375</xdr:colOff>
                <xdr:row>14</xdr:row>
                <xdr:rowOff>85725</xdr:rowOff>
              </to>
            </anchor>
          </objectPr>
        </oleObject>
      </mc:Choice>
      <mc:Fallback>
        <oleObject progId="Word.Picture.8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37"/>
  <sheetViews>
    <sheetView topLeftCell="A7" zoomScale="80" zoomScaleNormal="80" workbookViewId="0">
      <selection activeCell="Q37" sqref="Q37"/>
    </sheetView>
  </sheetViews>
  <sheetFormatPr defaultRowHeight="12.75" x14ac:dyDescent="0.2"/>
  <cols>
    <col min="1" max="1" width="71.85546875" customWidth="1"/>
    <col min="2" max="2" width="0.140625" hidden="1" customWidth="1"/>
    <col min="3" max="4" width="9.140625" hidden="1" customWidth="1"/>
    <col min="5" max="5" width="14.5703125" customWidth="1"/>
    <col min="6" max="6" width="13" customWidth="1"/>
    <col min="7" max="7" width="11.42578125" customWidth="1"/>
    <col min="8" max="8" width="7" customWidth="1"/>
    <col min="9" max="9" width="7.7109375" customWidth="1"/>
  </cols>
  <sheetData>
    <row r="1" spans="1:8" x14ac:dyDescent="0.2">
      <c r="A1" s="71"/>
      <c r="B1" s="76" t="e">
        <f>SUM(#REF!)</f>
        <v>#REF!</v>
      </c>
      <c r="C1" s="73" t="e">
        <f>SUM(#REF!)</f>
        <v>#REF!</v>
      </c>
      <c r="D1" s="77" t="e">
        <f>B1-C1</f>
        <v>#REF!</v>
      </c>
      <c r="E1" s="89"/>
      <c r="F1" s="75"/>
      <c r="G1" s="89"/>
      <c r="H1" s="74"/>
    </row>
    <row r="2" spans="1:8" x14ac:dyDescent="0.2">
      <c r="E2" s="854" t="s">
        <v>542</v>
      </c>
      <c r="F2" s="854"/>
      <c r="G2" s="89"/>
      <c r="H2" s="74"/>
    </row>
    <row r="3" spans="1:8" ht="15.75" customHeight="1" x14ac:dyDescent="0.2">
      <c r="A3" s="414"/>
      <c r="B3" s="580"/>
      <c r="C3" s="580"/>
      <c r="D3" s="415"/>
      <c r="E3" s="861" t="s">
        <v>566</v>
      </c>
      <c r="F3" s="862"/>
      <c r="G3" s="89"/>
      <c r="H3" s="74"/>
    </row>
    <row r="4" spans="1:8" ht="15.75" x14ac:dyDescent="0.2">
      <c r="A4" s="411" t="s">
        <v>32</v>
      </c>
      <c r="B4" s="412"/>
      <c r="C4" s="412"/>
      <c r="D4" s="413"/>
      <c r="E4" s="576">
        <f>ТДНМР!J166</f>
        <v>13281</v>
      </c>
      <c r="F4" s="577"/>
      <c r="G4" s="89"/>
      <c r="H4" s="74"/>
    </row>
    <row r="5" spans="1:8" ht="15.75" x14ac:dyDescent="0.2">
      <c r="A5" s="456" t="s">
        <v>33</v>
      </c>
      <c r="B5" s="457"/>
      <c r="C5" s="457"/>
      <c r="D5" s="458"/>
      <c r="E5" s="855">
        <f>ТДНМР!J167</f>
        <v>173</v>
      </c>
      <c r="F5" s="855"/>
      <c r="G5" s="89"/>
      <c r="H5" s="74"/>
    </row>
    <row r="6" spans="1:8" ht="15.75" x14ac:dyDescent="0.2">
      <c r="A6" s="456" t="s">
        <v>36</v>
      </c>
      <c r="B6" s="457"/>
      <c r="C6" s="457"/>
      <c r="D6" s="458"/>
      <c r="E6" s="855">
        <f>ТДНМР!J168</f>
        <v>1784</v>
      </c>
      <c r="F6" s="855"/>
      <c r="G6" s="97">
        <f>E6/E4*100</f>
        <v>13.432723439500037</v>
      </c>
      <c r="H6" s="74"/>
    </row>
    <row r="7" spans="1:8" ht="15.75" x14ac:dyDescent="0.2">
      <c r="A7" s="456" t="s">
        <v>37</v>
      </c>
      <c r="B7" s="457"/>
      <c r="C7" s="457"/>
      <c r="D7" s="458"/>
      <c r="E7" s="855">
        <f>ТДНМР!J169</f>
        <v>120</v>
      </c>
      <c r="F7" s="855"/>
      <c r="G7" s="96">
        <f>E7/E4*100</f>
        <v>0.90354641969731198</v>
      </c>
    </row>
    <row r="8" spans="1:8" ht="35.25" customHeight="1" x14ac:dyDescent="0.2">
      <c r="A8" s="456" t="s">
        <v>38</v>
      </c>
      <c r="B8" s="457"/>
      <c r="C8" s="457"/>
      <c r="D8" s="458"/>
      <c r="E8" s="855">
        <f>ТДНМР!J170</f>
        <v>592</v>
      </c>
      <c r="F8" s="855"/>
      <c r="G8" s="97">
        <f>E8/E4*100</f>
        <v>4.4574956705067397</v>
      </c>
    </row>
    <row r="9" spans="1:8" ht="48" customHeight="1" x14ac:dyDescent="0.2">
      <c r="A9" s="456" t="s">
        <v>40</v>
      </c>
      <c r="B9" s="857"/>
      <c r="C9" s="857"/>
      <c r="D9" s="858"/>
      <c r="E9" s="859">
        <f>ТДНМР!J171</f>
        <v>135</v>
      </c>
      <c r="F9" s="860"/>
      <c r="G9" s="96"/>
    </row>
    <row r="10" spans="1:8" ht="15.75" x14ac:dyDescent="0.2">
      <c r="A10" s="456" t="s">
        <v>42</v>
      </c>
      <c r="B10" s="457"/>
      <c r="C10" s="457"/>
      <c r="D10" s="458"/>
      <c r="E10" s="855">
        <f>ТДНМР!J172</f>
        <v>104</v>
      </c>
      <c r="F10" s="855"/>
      <c r="G10" s="97">
        <f>E10/E4*100</f>
        <v>0.78307356373767034</v>
      </c>
    </row>
    <row r="11" spans="1:8" ht="48.75" customHeight="1" x14ac:dyDescent="0.2">
      <c r="A11" s="456" t="s">
        <v>44</v>
      </c>
      <c r="B11" s="457"/>
      <c r="C11" s="457"/>
      <c r="D11" s="458"/>
      <c r="E11" s="855">
        <f>ТДНМР!J173</f>
        <v>112</v>
      </c>
      <c r="F11" s="855"/>
      <c r="G11" s="96">
        <f>E11/E4*100</f>
        <v>0.84330999171749121</v>
      </c>
    </row>
    <row r="12" spans="1:8" ht="15.75" x14ac:dyDescent="0.2">
      <c r="A12" s="456" t="s">
        <v>46</v>
      </c>
      <c r="B12" s="457"/>
      <c r="C12" s="457"/>
      <c r="D12" s="458"/>
      <c r="E12" s="855">
        <f>ТДНМР!J174</f>
        <v>2484</v>
      </c>
      <c r="F12" s="855"/>
      <c r="G12" s="97">
        <f>E12/E4*100</f>
        <v>18.703410887734357</v>
      </c>
    </row>
    <row r="13" spans="1:8" ht="31.5" customHeight="1" x14ac:dyDescent="0.2">
      <c r="A13" s="456" t="s">
        <v>48</v>
      </c>
      <c r="B13" s="457"/>
      <c r="C13" s="457"/>
      <c r="D13" s="458"/>
      <c r="E13" s="855">
        <f>ТДНМР!J175</f>
        <v>12</v>
      </c>
      <c r="F13" s="855"/>
      <c r="G13" s="96"/>
    </row>
    <row r="14" spans="1:8" ht="32.25" customHeight="1" x14ac:dyDescent="0.2">
      <c r="A14" s="456" t="s">
        <v>50</v>
      </c>
      <c r="B14" s="457"/>
      <c r="C14" s="457"/>
      <c r="D14" s="458"/>
      <c r="E14" s="855">
        <f>ТДНМР!J176</f>
        <v>70</v>
      </c>
      <c r="F14" s="855"/>
      <c r="G14" s="96">
        <f>E14/E4*100</f>
        <v>0.52706874482343202</v>
      </c>
    </row>
    <row r="15" spans="1:8" ht="15.75" x14ac:dyDescent="0.2">
      <c r="A15" s="456" t="s">
        <v>52</v>
      </c>
      <c r="B15" s="457"/>
      <c r="C15" s="457"/>
      <c r="D15" s="458"/>
      <c r="E15" s="855">
        <f>ТДНМР!J177</f>
        <v>47</v>
      </c>
      <c r="F15" s="855"/>
      <c r="G15" s="96">
        <f>E15/E4*100</f>
        <v>0.35388901438144721</v>
      </c>
    </row>
    <row r="16" spans="1:8" ht="33.75" customHeight="1" x14ac:dyDescent="0.2">
      <c r="A16" s="456" t="s">
        <v>54</v>
      </c>
      <c r="B16" s="457"/>
      <c r="C16" s="457"/>
      <c r="D16" s="458"/>
      <c r="E16" s="855">
        <f>ТДНМР!J178</f>
        <v>226</v>
      </c>
      <c r="F16" s="855"/>
      <c r="G16" s="96">
        <f>E16/E4*100</f>
        <v>1.7016790904299375</v>
      </c>
    </row>
    <row r="17" spans="1:11" ht="31.5" customHeight="1" x14ac:dyDescent="0.2">
      <c r="A17" s="456" t="s">
        <v>56</v>
      </c>
      <c r="B17" s="457"/>
      <c r="C17" s="457"/>
      <c r="D17" s="458"/>
      <c r="E17" s="855">
        <f>ТДНМР!J179</f>
        <v>1107</v>
      </c>
      <c r="F17" s="855"/>
      <c r="G17" s="97">
        <f>E17/E4*100</f>
        <v>8.3352157217077032</v>
      </c>
    </row>
    <row r="18" spans="1:11" ht="33.75" customHeight="1" x14ac:dyDescent="0.2">
      <c r="A18" s="456" t="s">
        <v>58</v>
      </c>
      <c r="B18" s="457"/>
      <c r="C18" s="457"/>
      <c r="D18" s="458"/>
      <c r="E18" s="855">
        <f>ТДНМР!J180</f>
        <v>452</v>
      </c>
      <c r="F18" s="855"/>
      <c r="G18" s="96">
        <f>E18/E4*100</f>
        <v>3.403358180859875</v>
      </c>
    </row>
    <row r="19" spans="1:11" ht="32.25" customHeight="1" x14ac:dyDescent="0.2">
      <c r="A19" s="456" t="s">
        <v>60</v>
      </c>
      <c r="B19" s="457"/>
      <c r="C19" s="457"/>
      <c r="D19" s="458"/>
      <c r="E19" s="855">
        <f>ТДНМР!J181</f>
        <v>1543</v>
      </c>
      <c r="F19" s="855"/>
      <c r="G19" s="97">
        <f>E19/E4*100</f>
        <v>11.618101046607936</v>
      </c>
    </row>
    <row r="20" spans="1:11" ht="15.75" x14ac:dyDescent="0.2">
      <c r="A20" s="456" t="s">
        <v>62</v>
      </c>
      <c r="B20" s="457"/>
      <c r="C20" s="457"/>
      <c r="D20" s="458"/>
      <c r="E20" s="855">
        <f>ТДНМР!J182</f>
        <v>2383</v>
      </c>
      <c r="F20" s="855"/>
      <c r="G20" s="97">
        <f>E20/E4*100</f>
        <v>17.942925984489118</v>
      </c>
    </row>
    <row r="21" spans="1:11" ht="15.75" x14ac:dyDescent="0.2">
      <c r="A21" s="456" t="s">
        <v>64</v>
      </c>
      <c r="B21" s="457"/>
      <c r="C21" s="457"/>
      <c r="D21" s="458"/>
      <c r="E21" s="855">
        <f>ТДНМР!J183</f>
        <v>1362</v>
      </c>
      <c r="F21" s="855"/>
      <c r="G21" s="97">
        <f>E21/E4*100</f>
        <v>10.25525186356449</v>
      </c>
    </row>
    <row r="22" spans="1:11" ht="15.75" x14ac:dyDescent="0.2">
      <c r="A22" s="456" t="s">
        <v>66</v>
      </c>
      <c r="B22" s="457"/>
      <c r="C22" s="457"/>
      <c r="D22" s="458"/>
      <c r="E22" s="855">
        <f>ТДНМР!J184</f>
        <v>485</v>
      </c>
      <c r="F22" s="855"/>
      <c r="G22" s="97">
        <f>E22/E4*100</f>
        <v>3.651833446276636</v>
      </c>
    </row>
    <row r="23" spans="1:11" ht="15.75" x14ac:dyDescent="0.2">
      <c r="A23" s="456" t="s">
        <v>68</v>
      </c>
      <c r="B23" s="457"/>
      <c r="C23" s="457"/>
      <c r="D23" s="458"/>
      <c r="E23" s="855" t="str">
        <f>ТДНМР!J185</f>
        <v>…</v>
      </c>
      <c r="F23" s="855"/>
      <c r="G23" s="96"/>
    </row>
    <row r="24" spans="1:11" x14ac:dyDescent="0.2">
      <c r="E24" s="856">
        <f>SUM(E6:F23)</f>
        <v>13018</v>
      </c>
      <c r="F24" s="856"/>
      <c r="G24" s="95">
        <f>SUM(G6:G23)</f>
        <v>96.912883066034183</v>
      </c>
      <c r="H24" s="146">
        <f>I24/E4*100</f>
        <v>1.9802725698366088</v>
      </c>
      <c r="I24" s="114">
        <f>E4-E24</f>
        <v>263</v>
      </c>
    </row>
    <row r="26" spans="1:11" ht="30.75" customHeight="1" x14ac:dyDescent="0.2">
      <c r="A26" s="99" t="str">
        <f>A4</f>
        <v xml:space="preserve">Среднесписочная  численность  работающих  на  территории: </v>
      </c>
      <c r="E26" s="854" t="s">
        <v>542</v>
      </c>
      <c r="F26" s="854"/>
      <c r="G26" s="169"/>
    </row>
    <row r="27" spans="1:11" ht="19.5" customHeight="1" x14ac:dyDescent="0.2">
      <c r="A27" s="98" t="str">
        <f>A6</f>
        <v xml:space="preserve">    добыча   полезных    ископаемых (В)</v>
      </c>
      <c r="B27" s="72"/>
      <c r="C27" s="72"/>
      <c r="D27" s="72"/>
      <c r="E27" s="315">
        <f>G6</f>
        <v>13.432723439500037</v>
      </c>
      <c r="F27" s="72"/>
      <c r="K27" s="100">
        <v>13.4</v>
      </c>
    </row>
    <row r="28" spans="1:11" ht="31.5" customHeight="1" x14ac:dyDescent="0.2">
      <c r="A28" s="98" t="str">
        <f>A8</f>
        <v>обеспечение электрической энергией,  газом, паром; кондиционирование воздуха (D)</v>
      </c>
      <c r="B28" s="72"/>
      <c r="C28" s="72"/>
      <c r="D28" s="72"/>
      <c r="E28" s="315">
        <f>G8</f>
        <v>4.4574956705067397</v>
      </c>
      <c r="F28" s="72"/>
      <c r="K28" s="100">
        <v>4.5</v>
      </c>
    </row>
    <row r="29" spans="1:11" x14ac:dyDescent="0.2">
      <c r="A29" s="98" t="str">
        <f>A10</f>
        <v>строительство (F)</v>
      </c>
      <c r="B29" s="72"/>
      <c r="C29" s="72"/>
      <c r="D29" s="72"/>
      <c r="E29" s="315">
        <f>G10</f>
        <v>0.78307356373767034</v>
      </c>
      <c r="F29" s="72"/>
      <c r="K29" s="100">
        <v>0.8</v>
      </c>
    </row>
    <row r="30" spans="1:11" x14ac:dyDescent="0.2">
      <c r="A30" s="98" t="str">
        <f>A12</f>
        <v>транспортировка и хранение (H)</v>
      </c>
      <c r="B30" s="72"/>
      <c r="C30" s="72"/>
      <c r="D30" s="72"/>
      <c r="E30" s="315">
        <f>G12</f>
        <v>18.703410887734357</v>
      </c>
      <c r="F30" s="72"/>
      <c r="K30" s="100">
        <v>18.7</v>
      </c>
    </row>
    <row r="31" spans="1:11" x14ac:dyDescent="0.2">
      <c r="A31" s="98" t="str">
        <f>A17</f>
        <v>деятельность профессиональная, научная и техническая (М)</v>
      </c>
      <c r="B31" s="72"/>
      <c r="C31" s="72"/>
      <c r="D31" s="72"/>
      <c r="E31" s="315">
        <f>G17</f>
        <v>8.3352157217077032</v>
      </c>
      <c r="F31" s="72"/>
      <c r="K31" s="100">
        <v>8.3000000000000007</v>
      </c>
    </row>
    <row r="32" spans="1:11" ht="25.5" x14ac:dyDescent="0.2">
      <c r="A32" s="98" t="str">
        <f>A19</f>
        <v>государственное управление и обеспечение военной безопасности; социальное обеспечение (О)</v>
      </c>
      <c r="B32" s="72"/>
      <c r="C32" s="72"/>
      <c r="D32" s="72"/>
      <c r="E32" s="315">
        <f>G19</f>
        <v>11.618101046607936</v>
      </c>
      <c r="F32" s="72"/>
      <c r="K32" s="100">
        <v>11.6</v>
      </c>
    </row>
    <row r="33" spans="1:11" x14ac:dyDescent="0.2">
      <c r="A33" s="98" t="str">
        <f>A20</f>
        <v>образование (Р)</v>
      </c>
      <c r="B33" s="72"/>
      <c r="C33" s="72"/>
      <c r="D33" s="72"/>
      <c r="E33" s="315">
        <f>G20</f>
        <v>17.942925984489118</v>
      </c>
      <c r="F33" s="72"/>
      <c r="K33" s="100">
        <f>E33</f>
        <v>17.942925984489118</v>
      </c>
    </row>
    <row r="34" spans="1:11" x14ac:dyDescent="0.2">
      <c r="A34" s="98" t="str">
        <f>A21</f>
        <v>деятельность в области здравоохранения и социальных услуг (Q)</v>
      </c>
      <c r="B34" s="72"/>
      <c r="C34" s="72"/>
      <c r="D34" s="72"/>
      <c r="E34" s="315">
        <f>G21</f>
        <v>10.25525186356449</v>
      </c>
      <c r="F34" s="72"/>
      <c r="K34" s="100">
        <f>E34</f>
        <v>10.25525186356449</v>
      </c>
    </row>
    <row r="35" spans="1:11" x14ac:dyDescent="0.2">
      <c r="A35" s="98" t="str">
        <f>A22</f>
        <v>деятельность в области культуры, спорта, организации досуга ( R)</v>
      </c>
      <c r="B35" s="72"/>
      <c r="C35" s="72"/>
      <c r="D35" s="72"/>
      <c r="E35" s="315">
        <f>G22</f>
        <v>3.651833446276636</v>
      </c>
      <c r="F35" s="72"/>
      <c r="I35" s="163"/>
      <c r="K35" s="100">
        <f>E35</f>
        <v>3.651833446276636</v>
      </c>
    </row>
    <row r="36" spans="1:11" x14ac:dyDescent="0.2">
      <c r="A36" s="98" t="s">
        <v>444</v>
      </c>
      <c r="B36" s="72"/>
      <c r="C36" s="72"/>
      <c r="D36" s="72"/>
      <c r="E36" s="315">
        <f>100-K36</f>
        <v>10.849988705669745</v>
      </c>
      <c r="F36" s="94">
        <f>E27+E28+E29+E30+E31+E32+E33+E34+E35</f>
        <v>89.180031624124709</v>
      </c>
      <c r="G36" s="100"/>
      <c r="K36" s="162">
        <f>SUM(K27:K35)</f>
        <v>89.150011294330255</v>
      </c>
    </row>
    <row r="37" spans="1:11" x14ac:dyDescent="0.2">
      <c r="E37" s="100">
        <f>SUM(E27:E36)</f>
        <v>100.03002032979445</v>
      </c>
    </row>
  </sheetData>
  <mergeCells count="45">
    <mergeCell ref="E6:F6"/>
    <mergeCell ref="A7:D7"/>
    <mergeCell ref="E7:F7"/>
    <mergeCell ref="A6:D6"/>
    <mergeCell ref="A3:D3"/>
    <mergeCell ref="E3:F3"/>
    <mergeCell ref="A4:D4"/>
    <mergeCell ref="E4:F4"/>
    <mergeCell ref="A5:D5"/>
    <mergeCell ref="E5:F5"/>
    <mergeCell ref="E12:F12"/>
    <mergeCell ref="A13:D13"/>
    <mergeCell ref="E13:F13"/>
    <mergeCell ref="A14:D14"/>
    <mergeCell ref="A8:D8"/>
    <mergeCell ref="E8:F8"/>
    <mergeCell ref="A9:D9"/>
    <mergeCell ref="E9:F9"/>
    <mergeCell ref="E10:F10"/>
    <mergeCell ref="E11:F11"/>
    <mergeCell ref="A10:D10"/>
    <mergeCell ref="A11:D11"/>
    <mergeCell ref="A12:D12"/>
    <mergeCell ref="E17:F17"/>
    <mergeCell ref="A16:D16"/>
    <mergeCell ref="A18:D18"/>
    <mergeCell ref="E14:F14"/>
    <mergeCell ref="A15:D15"/>
    <mergeCell ref="E15:F15"/>
    <mergeCell ref="E2:F2"/>
    <mergeCell ref="E26:F26"/>
    <mergeCell ref="E22:F22"/>
    <mergeCell ref="A23:D23"/>
    <mergeCell ref="E23:F23"/>
    <mergeCell ref="E24:F24"/>
    <mergeCell ref="E20:F20"/>
    <mergeCell ref="A21:D21"/>
    <mergeCell ref="E21:F21"/>
    <mergeCell ref="A22:D22"/>
    <mergeCell ref="A20:D20"/>
    <mergeCell ref="E18:F18"/>
    <mergeCell ref="A19:D19"/>
    <mergeCell ref="E19:F19"/>
    <mergeCell ref="E16:F16"/>
    <mergeCell ref="A17:D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N49"/>
  <sheetViews>
    <sheetView topLeftCell="A19" workbookViewId="0">
      <selection activeCell="AA16" sqref="AA16"/>
    </sheetView>
  </sheetViews>
  <sheetFormatPr defaultRowHeight="12.75" x14ac:dyDescent="0.2"/>
  <cols>
    <col min="1" max="1" width="14.85546875" customWidth="1"/>
    <col min="2" max="2" width="13" customWidth="1"/>
    <col min="3" max="3" width="12.5703125" customWidth="1"/>
    <col min="4" max="5" width="11.28515625" customWidth="1"/>
    <col min="6" max="6" width="9.28515625" customWidth="1"/>
    <col min="7" max="7" width="8.7109375" customWidth="1"/>
  </cols>
  <sheetData>
    <row r="2" spans="1:8" ht="16.5" customHeight="1" x14ac:dyDescent="0.2">
      <c r="A2" s="863" t="s">
        <v>408</v>
      </c>
      <c r="B2" s="863"/>
      <c r="C2" s="863"/>
      <c r="D2" s="190"/>
      <c r="E2" s="191"/>
      <c r="F2" s="191"/>
      <c r="G2" s="191"/>
    </row>
    <row r="3" spans="1:8" x14ac:dyDescent="0.2">
      <c r="A3" s="192"/>
      <c r="B3" s="193" t="s">
        <v>586</v>
      </c>
      <c r="C3" s="193" t="s">
        <v>570</v>
      </c>
      <c r="D3" s="111"/>
      <c r="E3" s="111"/>
      <c r="F3" s="111"/>
      <c r="G3" s="111"/>
    </row>
    <row r="4" spans="1:8" x14ac:dyDescent="0.2">
      <c r="A4" s="194" t="s">
        <v>362</v>
      </c>
      <c r="B4" s="194">
        <f>B22/B21</f>
        <v>0.50306748466257667</v>
      </c>
      <c r="C4" s="194">
        <f>C22/C21</f>
        <v>0.52095808383233533</v>
      </c>
      <c r="D4" s="328">
        <f>B4+B5</f>
        <v>1</v>
      </c>
      <c r="E4" s="328">
        <f>C4+C5</f>
        <v>1</v>
      </c>
      <c r="F4" s="127"/>
      <c r="G4" s="127"/>
    </row>
    <row r="5" spans="1:8" x14ac:dyDescent="0.2">
      <c r="A5" s="126" t="s">
        <v>363</v>
      </c>
      <c r="B5" s="194">
        <f>B23/B21</f>
        <v>0.49693251533742333</v>
      </c>
      <c r="C5" s="194">
        <f>C23/C21</f>
        <v>0.47904191616766467</v>
      </c>
      <c r="D5" s="328"/>
      <c r="E5" s="127"/>
      <c r="F5" s="127"/>
      <c r="G5" s="127"/>
    </row>
    <row r="6" spans="1:8" ht="31.5" customHeight="1" x14ac:dyDescent="0.2">
      <c r="A6" s="864" t="s">
        <v>409</v>
      </c>
      <c r="B6" s="865"/>
      <c r="C6" s="866"/>
      <c r="D6" s="207"/>
      <c r="E6" s="127"/>
      <c r="F6" s="127"/>
      <c r="G6" s="127"/>
    </row>
    <row r="7" spans="1:8" x14ac:dyDescent="0.2">
      <c r="A7" s="193"/>
      <c r="B7" s="193" t="s">
        <v>586</v>
      </c>
      <c r="C7" s="193" t="s">
        <v>570</v>
      </c>
      <c r="D7" s="208"/>
      <c r="E7" s="208"/>
      <c r="F7" s="127"/>
      <c r="G7" s="127"/>
    </row>
    <row r="8" spans="1:8" x14ac:dyDescent="0.2">
      <c r="A8" s="205" t="s">
        <v>410</v>
      </c>
      <c r="B8" s="194">
        <f>(B25+B26+B27+B28)/B21</f>
        <v>0.25766871165644173</v>
      </c>
      <c r="C8" s="194">
        <f>(C25+C26+C27+C28)/C21</f>
        <v>0.3473053892215569</v>
      </c>
      <c r="D8" s="206">
        <f>B8+B9</f>
        <v>1</v>
      </c>
      <c r="E8" s="206">
        <f>C8+C9</f>
        <v>1</v>
      </c>
      <c r="F8" s="127"/>
      <c r="G8" s="209"/>
    </row>
    <row r="9" spans="1:8" x14ac:dyDescent="0.2">
      <c r="A9" s="205" t="s">
        <v>411</v>
      </c>
      <c r="B9" s="194">
        <f>B29/B21</f>
        <v>0.74233128834355833</v>
      </c>
      <c r="C9" s="194">
        <f>C29/C21</f>
        <v>0.65269461077844315</v>
      </c>
      <c r="D9" s="111"/>
      <c r="E9" s="206"/>
      <c r="F9" s="206"/>
      <c r="G9" s="206"/>
    </row>
    <row r="10" spans="1:8" ht="31.5" customHeight="1" x14ac:dyDescent="0.2">
      <c r="A10" s="864" t="s">
        <v>412</v>
      </c>
      <c r="B10" s="865"/>
      <c r="C10" s="866"/>
      <c r="D10" s="206"/>
      <c r="E10" s="206"/>
      <c r="F10" s="206"/>
      <c r="G10" s="206"/>
    </row>
    <row r="11" spans="1:8" x14ac:dyDescent="0.2">
      <c r="A11" s="215"/>
      <c r="B11" s="193" t="s">
        <v>586</v>
      </c>
      <c r="C11" s="193" t="s">
        <v>570</v>
      </c>
      <c r="D11" s="193" t="s">
        <v>586</v>
      </c>
      <c r="E11" s="193" t="s">
        <v>570</v>
      </c>
      <c r="F11" s="111"/>
      <c r="G11" s="111"/>
    </row>
    <row r="12" spans="1:8" ht="25.5" x14ac:dyDescent="0.2">
      <c r="A12" s="210" t="s">
        <v>413</v>
      </c>
      <c r="B12" s="194">
        <f>D12/D18</f>
        <v>0.10429447852760736</v>
      </c>
      <c r="C12" s="194">
        <f>E12/E18</f>
        <v>0.1437125748502994</v>
      </c>
      <c r="D12" s="126">
        <v>17</v>
      </c>
      <c r="E12" s="126">
        <v>48</v>
      </c>
      <c r="F12" s="195">
        <f>D12+D13+D14+D15+D16</f>
        <v>163</v>
      </c>
      <c r="G12" s="195">
        <f>E12+E13+E14+E15+E16</f>
        <v>334</v>
      </c>
    </row>
    <row r="13" spans="1:8" ht="38.25" x14ac:dyDescent="0.2">
      <c r="A13" s="210" t="s">
        <v>414</v>
      </c>
      <c r="B13" s="194">
        <f>D13/D18</f>
        <v>0.20858895705521471</v>
      </c>
      <c r="C13" s="194">
        <f>E13/E18</f>
        <v>0.29640718562874252</v>
      </c>
      <c r="D13" s="126">
        <v>34</v>
      </c>
      <c r="E13" s="126">
        <v>99</v>
      </c>
      <c r="F13" s="111"/>
      <c r="G13" s="111"/>
    </row>
    <row r="14" spans="1:8" ht="25.5" x14ac:dyDescent="0.2">
      <c r="A14" s="210" t="s">
        <v>415</v>
      </c>
      <c r="B14" s="194">
        <f>D14/D18</f>
        <v>0.32515337423312884</v>
      </c>
      <c r="C14" s="194">
        <f>E14/G12</f>
        <v>0.3532934131736527</v>
      </c>
      <c r="D14" s="126">
        <v>53</v>
      </c>
      <c r="E14" s="126">
        <v>118</v>
      </c>
      <c r="F14" s="187"/>
      <c r="G14" s="187"/>
      <c r="H14">
        <f>E14/G12</f>
        <v>0.3532934131736527</v>
      </c>
    </row>
    <row r="15" spans="1:8" ht="25.5" x14ac:dyDescent="0.2">
      <c r="A15" s="210" t="s">
        <v>416</v>
      </c>
      <c r="B15" s="194">
        <f>D15/D18</f>
        <v>0.3619631901840491</v>
      </c>
      <c r="C15" s="194">
        <f>E15/E18</f>
        <v>0.18562874251497005</v>
      </c>
      <c r="D15" s="126">
        <v>59</v>
      </c>
      <c r="E15" s="126">
        <v>62</v>
      </c>
      <c r="F15" s="187"/>
      <c r="G15" s="187"/>
      <c r="H15">
        <f>E15/G12</f>
        <v>0.18562874251497005</v>
      </c>
    </row>
    <row r="16" spans="1:8" ht="51" x14ac:dyDescent="0.2">
      <c r="A16" s="210" t="s">
        <v>417</v>
      </c>
      <c r="B16" s="194">
        <f>D16/D18</f>
        <v>0</v>
      </c>
      <c r="C16" s="194">
        <f>E16/E18</f>
        <v>2.0958083832335328E-2</v>
      </c>
      <c r="D16" s="126">
        <v>0</v>
      </c>
      <c r="E16" s="126">
        <v>7</v>
      </c>
      <c r="F16" s="187"/>
      <c r="G16" s="187"/>
      <c r="H16">
        <f>E16/G12</f>
        <v>2.0958083832335328E-2</v>
      </c>
    </row>
    <row r="17" spans="1:7" x14ac:dyDescent="0.2">
      <c r="A17" s="210"/>
      <c r="B17" s="194">
        <f>SUM(B12:B16)</f>
        <v>1</v>
      </c>
      <c r="C17" s="194">
        <f>C12+C13+C14+C15+C16</f>
        <v>1</v>
      </c>
      <c r="D17" s="211"/>
      <c r="E17" s="211"/>
      <c r="F17" s="187"/>
      <c r="G17" s="187"/>
    </row>
    <row r="18" spans="1:7" x14ac:dyDescent="0.2">
      <c r="A18" s="208"/>
      <c r="B18" s="212"/>
      <c r="C18" s="212">
        <f>C12+C13+C14+C15+C16</f>
        <v>1</v>
      </c>
      <c r="D18" s="213">
        <f>SUM(D12:D17)</f>
        <v>163</v>
      </c>
      <c r="E18" s="213">
        <f>SUM(E12:E17)</f>
        <v>334</v>
      </c>
      <c r="F18" s="187"/>
      <c r="G18" s="187"/>
    </row>
    <row r="19" spans="1:7" x14ac:dyDescent="0.2">
      <c r="A19" s="208"/>
      <c r="B19" s="206"/>
      <c r="C19" s="206"/>
      <c r="D19" s="206"/>
      <c r="E19" s="206"/>
      <c r="F19" s="187"/>
      <c r="G19" s="187"/>
    </row>
    <row r="20" spans="1:7" x14ac:dyDescent="0.2">
      <c r="A20" s="185"/>
      <c r="B20" s="193" t="s">
        <v>586</v>
      </c>
      <c r="C20" s="193" t="s">
        <v>570</v>
      </c>
      <c r="D20" s="111"/>
      <c r="E20" s="111"/>
      <c r="F20" s="187"/>
      <c r="G20" s="187"/>
    </row>
    <row r="21" spans="1:7" ht="25.5" x14ac:dyDescent="0.2">
      <c r="A21" s="196" t="s">
        <v>418</v>
      </c>
      <c r="B21" s="195">
        <f>B22+B23</f>
        <v>163</v>
      </c>
      <c r="C21" s="195">
        <f>C22+C23</f>
        <v>334</v>
      </c>
      <c r="D21" s="111"/>
      <c r="E21" s="111"/>
      <c r="F21" s="187"/>
      <c r="G21" s="187"/>
    </row>
    <row r="22" spans="1:7" x14ac:dyDescent="0.2">
      <c r="A22" s="205" t="s">
        <v>362</v>
      </c>
      <c r="B22" s="126">
        <v>82</v>
      </c>
      <c r="C22" s="126">
        <v>174</v>
      </c>
      <c r="D22" s="111"/>
      <c r="E22" s="111"/>
      <c r="F22" s="187"/>
      <c r="G22" s="187"/>
    </row>
    <row r="23" spans="1:7" x14ac:dyDescent="0.2">
      <c r="A23" s="205" t="s">
        <v>363</v>
      </c>
      <c r="B23" s="126">
        <v>81</v>
      </c>
      <c r="C23" s="126">
        <v>160</v>
      </c>
      <c r="D23" s="111"/>
      <c r="E23" s="111"/>
      <c r="F23" s="187"/>
      <c r="G23" s="187"/>
    </row>
    <row r="24" spans="1:7" x14ac:dyDescent="0.2">
      <c r="A24" s="185"/>
      <c r="B24" s="111"/>
      <c r="C24" s="111"/>
      <c r="D24" s="111"/>
      <c r="E24" s="111"/>
      <c r="F24" s="187"/>
      <c r="G24" s="187"/>
    </row>
    <row r="25" spans="1:7" x14ac:dyDescent="0.2">
      <c r="A25" s="205" t="s">
        <v>419</v>
      </c>
      <c r="B25" s="126">
        <v>2</v>
      </c>
      <c r="C25" s="126">
        <v>0</v>
      </c>
      <c r="D25" s="195">
        <f>B25+B26+B27+B28+B29</f>
        <v>163</v>
      </c>
      <c r="E25" s="195">
        <f>C25+C26+C27+C28+C29</f>
        <v>334</v>
      </c>
      <c r="F25" s="187"/>
      <c r="G25" s="187"/>
    </row>
    <row r="26" spans="1:7" x14ac:dyDescent="0.2">
      <c r="A26" s="205" t="s">
        <v>420</v>
      </c>
      <c r="B26" s="126">
        <v>4</v>
      </c>
      <c r="C26" s="126">
        <v>15</v>
      </c>
      <c r="D26" s="126"/>
      <c r="E26" s="126"/>
      <c r="F26" s="187"/>
      <c r="G26" s="187"/>
    </row>
    <row r="27" spans="1:7" x14ac:dyDescent="0.2">
      <c r="A27" s="205" t="s">
        <v>421</v>
      </c>
      <c r="B27" s="126">
        <v>15</v>
      </c>
      <c r="C27" s="126">
        <v>53</v>
      </c>
      <c r="D27" s="126"/>
      <c r="E27" s="126"/>
      <c r="F27" s="187"/>
      <c r="G27" s="187"/>
    </row>
    <row r="28" spans="1:7" x14ac:dyDescent="0.2">
      <c r="A28" s="205" t="s">
        <v>422</v>
      </c>
      <c r="B28" s="126">
        <v>21</v>
      </c>
      <c r="C28" s="126">
        <v>48</v>
      </c>
      <c r="D28" s="126"/>
      <c r="E28" s="126"/>
      <c r="F28" s="187"/>
      <c r="G28" s="187"/>
    </row>
    <row r="29" spans="1:7" x14ac:dyDescent="0.2">
      <c r="A29" s="205" t="s">
        <v>423</v>
      </c>
      <c r="B29" s="126">
        <v>121</v>
      </c>
      <c r="C29" s="126">
        <v>218</v>
      </c>
      <c r="D29" s="126"/>
      <c r="E29" s="126"/>
      <c r="F29" s="187"/>
      <c r="G29" s="187"/>
    </row>
    <row r="30" spans="1:7" x14ac:dyDescent="0.2">
      <c r="A30" s="214"/>
      <c r="B30" s="129"/>
      <c r="C30" s="129"/>
      <c r="D30" s="129"/>
      <c r="E30" s="129"/>
      <c r="F30" s="187"/>
      <c r="G30" s="187"/>
    </row>
    <row r="31" spans="1:7" x14ac:dyDescent="0.2">
      <c r="A31" s="214"/>
      <c r="B31" s="129"/>
      <c r="C31" s="129"/>
      <c r="D31" s="129"/>
      <c r="E31" s="129"/>
      <c r="F31" s="187"/>
      <c r="G31" s="187"/>
    </row>
    <row r="32" spans="1:7" x14ac:dyDescent="0.2">
      <c r="A32" s="205" t="s">
        <v>424</v>
      </c>
      <c r="B32" s="126">
        <v>121</v>
      </c>
      <c r="C32" s="126">
        <v>218</v>
      </c>
      <c r="D32" s="195">
        <f>B32+B33+B34</f>
        <v>163</v>
      </c>
      <c r="E32" s="195">
        <f>C32+C33+C34</f>
        <v>334</v>
      </c>
      <c r="F32" s="187"/>
      <c r="G32" s="187"/>
    </row>
    <row r="33" spans="1:14" x14ac:dyDescent="0.2">
      <c r="A33" s="205" t="s">
        <v>425</v>
      </c>
      <c r="B33" s="126">
        <v>29</v>
      </c>
      <c r="C33" s="126">
        <v>81</v>
      </c>
      <c r="D33" s="126"/>
      <c r="E33" s="126"/>
      <c r="F33" s="187"/>
      <c r="G33" s="187"/>
    </row>
    <row r="34" spans="1:14" x14ac:dyDescent="0.2">
      <c r="A34" s="205" t="s">
        <v>426</v>
      </c>
      <c r="B34" s="126">
        <v>13</v>
      </c>
      <c r="C34" s="126">
        <v>35</v>
      </c>
      <c r="D34" s="126"/>
      <c r="E34" s="126"/>
      <c r="F34" s="111"/>
      <c r="G34" s="111"/>
    </row>
    <row r="35" spans="1:14" ht="14.25" customHeight="1" x14ac:dyDescent="0.2">
      <c r="A35" s="205" t="s">
        <v>427</v>
      </c>
      <c r="B35" s="126">
        <v>11</v>
      </c>
      <c r="C35" s="126">
        <v>24</v>
      </c>
      <c r="D35" s="126"/>
      <c r="E35" s="126"/>
      <c r="F35" s="111"/>
      <c r="G35" s="111"/>
    </row>
    <row r="36" spans="1:14" x14ac:dyDescent="0.2">
      <c r="A36" s="205"/>
      <c r="B36" s="194"/>
      <c r="C36" s="126"/>
      <c r="D36" s="126"/>
      <c r="E36" s="126"/>
      <c r="F36" s="111"/>
      <c r="G36" s="111"/>
    </row>
    <row r="37" spans="1:14" x14ac:dyDescent="0.2">
      <c r="A37" s="111"/>
      <c r="B37" s="111"/>
      <c r="C37" s="111"/>
      <c r="D37" s="111"/>
      <c r="E37" s="111"/>
      <c r="F37" s="111"/>
      <c r="G37" s="111"/>
    </row>
    <row r="38" spans="1:14" x14ac:dyDescent="0.2">
      <c r="A38" s="111"/>
      <c r="B38" s="111"/>
      <c r="C38" s="111"/>
      <c r="D38" s="111"/>
      <c r="E38" s="111"/>
      <c r="F38" s="111"/>
      <c r="G38" s="111"/>
    </row>
    <row r="39" spans="1:14" x14ac:dyDescent="0.2">
      <c r="A39" s="74"/>
      <c r="B39" s="74"/>
      <c r="C39" s="74"/>
      <c r="D39" s="74"/>
      <c r="E39" s="74"/>
      <c r="F39" s="74"/>
      <c r="G39" s="74"/>
    </row>
    <row r="41" spans="1:14" ht="16.5" customHeight="1" x14ac:dyDescent="0.2">
      <c r="A41" s="172" t="s">
        <v>523</v>
      </c>
      <c r="B41" s="172"/>
      <c r="C41" s="172"/>
      <c r="D41" s="327"/>
      <c r="E41" s="91"/>
      <c r="F41" s="91"/>
      <c r="G41" s="91"/>
      <c r="H41" s="130"/>
      <c r="I41" s="130"/>
      <c r="J41" s="130"/>
      <c r="K41" s="130"/>
      <c r="L41" s="130"/>
      <c r="M41" s="130"/>
      <c r="N41" s="130"/>
    </row>
    <row r="42" spans="1:14" ht="15.75" x14ac:dyDescent="0.25">
      <c r="A42" s="78"/>
      <c r="B42" s="170" t="s">
        <v>493</v>
      </c>
      <c r="C42" s="170" t="s">
        <v>494</v>
      </c>
      <c r="D42" s="170" t="s">
        <v>495</v>
      </c>
      <c r="E42" s="170" t="s">
        <v>496</v>
      </c>
      <c r="F42" s="170" t="s">
        <v>497</v>
      </c>
      <c r="G42" s="170" t="s">
        <v>498</v>
      </c>
      <c r="H42" s="170" t="s">
        <v>487</v>
      </c>
      <c r="I42" s="170" t="s">
        <v>488</v>
      </c>
      <c r="J42" s="170" t="s">
        <v>489</v>
      </c>
      <c r="K42" s="170" t="s">
        <v>491</v>
      </c>
      <c r="L42" s="170" t="s">
        <v>490</v>
      </c>
      <c r="M42" s="170" t="s">
        <v>492</v>
      </c>
      <c r="N42" s="170" t="s">
        <v>493</v>
      </c>
    </row>
    <row r="43" spans="1:14" ht="15.75" x14ac:dyDescent="0.2">
      <c r="A43" s="92" t="s">
        <v>445</v>
      </c>
      <c r="B43" s="168">
        <v>8.9999999999999993E-3</v>
      </c>
      <c r="C43" s="168">
        <v>0.01</v>
      </c>
      <c r="D43" s="168">
        <v>1.0999999999999999E-2</v>
      </c>
      <c r="E43" s="168">
        <v>1.0999999999999999E-2</v>
      </c>
      <c r="F43" s="168">
        <v>1.2E-2</v>
      </c>
      <c r="G43" s="168">
        <v>1.0999999999999999E-2</v>
      </c>
      <c r="H43" s="168">
        <v>8.9999999999999993E-3</v>
      </c>
      <c r="I43" s="168">
        <v>8.0000000000000002E-3</v>
      </c>
      <c r="J43" s="168">
        <v>7.0000000000000001E-3</v>
      </c>
      <c r="K43" s="168">
        <v>6.0000000000000001E-3</v>
      </c>
      <c r="L43" s="168">
        <v>6.0000000000000001E-3</v>
      </c>
      <c r="M43" s="168">
        <v>8.0000000000000002E-3</v>
      </c>
      <c r="N43" s="168">
        <v>8.9999999999999993E-3</v>
      </c>
    </row>
    <row r="44" spans="1:14" ht="15.75" x14ac:dyDescent="0.2">
      <c r="A44" s="92" t="s">
        <v>524</v>
      </c>
      <c r="B44" s="168">
        <v>8.0000000000000002E-3</v>
      </c>
      <c r="C44" s="168">
        <v>8.0000000000000002E-3</v>
      </c>
      <c r="D44" s="168">
        <v>8.9999999999999993E-3</v>
      </c>
      <c r="E44" s="168">
        <v>8.9999999999999993E-3</v>
      </c>
      <c r="F44" s="168"/>
      <c r="G44" s="168"/>
      <c r="H44" s="168">
        <v>1.7999999999999999E-2</v>
      </c>
      <c r="I44" s="168"/>
      <c r="J44" s="168"/>
      <c r="K44" s="168"/>
      <c r="L44" s="168"/>
      <c r="M44" s="168"/>
      <c r="N44" s="168"/>
    </row>
    <row r="47" spans="1:14" ht="15.75" x14ac:dyDescent="0.25">
      <c r="B47" s="867"/>
      <c r="C47" s="867"/>
      <c r="D47" s="216"/>
      <c r="E47" s="164"/>
      <c r="F47" s="164"/>
      <c r="G47" s="228"/>
      <c r="H47" s="93"/>
    </row>
    <row r="48" spans="1:14" ht="15.75" x14ac:dyDescent="0.25">
      <c r="B48" s="165"/>
      <c r="C48" s="167"/>
      <c r="D48" s="216"/>
      <c r="E48" s="164"/>
      <c r="F48" s="166"/>
      <c r="G48" s="229"/>
      <c r="H48" s="93"/>
    </row>
    <row r="49" spans="2:8" ht="15.75" x14ac:dyDescent="0.25">
      <c r="B49" s="216"/>
      <c r="C49" s="167"/>
      <c r="D49" s="216"/>
      <c r="E49" s="164"/>
      <c r="F49" s="166"/>
      <c r="G49" s="229"/>
      <c r="H49" s="93"/>
    </row>
  </sheetData>
  <mergeCells count="4">
    <mergeCell ref="A2:C2"/>
    <mergeCell ref="A6:C6"/>
    <mergeCell ref="A10:C10"/>
    <mergeCell ref="B47:C4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T79"/>
  <sheetViews>
    <sheetView view="pageBreakPreview" zoomScale="70" zoomScaleNormal="70" zoomScaleSheetLayoutView="70" workbookViewId="0">
      <selection activeCell="B38" sqref="B38:B45"/>
    </sheetView>
  </sheetViews>
  <sheetFormatPr defaultRowHeight="12.75" x14ac:dyDescent="0.2"/>
  <cols>
    <col min="1" max="1" width="15" customWidth="1"/>
    <col min="2" max="2" width="17.7109375" customWidth="1"/>
    <col min="3" max="6" width="15.42578125" style="117" customWidth="1"/>
    <col min="7" max="7" width="14.7109375" customWidth="1"/>
    <col min="8" max="8" width="13.5703125" customWidth="1"/>
    <col min="9" max="9" width="19.85546875" style="113" customWidth="1"/>
    <col min="11" max="11" width="21" customWidth="1"/>
    <col min="12" max="12" width="14.5703125" bestFit="1" customWidth="1"/>
    <col min="14" max="14" width="22.140625" customWidth="1"/>
    <col min="15" max="16" width="2.42578125" customWidth="1"/>
    <col min="17" max="17" width="24.85546875" customWidth="1"/>
    <col min="18" max="18" width="21.28515625" customWidth="1"/>
    <col min="19" max="19" width="15.42578125" customWidth="1"/>
    <col min="20" max="20" width="11.5703125" customWidth="1"/>
    <col min="23" max="23" width="9.140625" customWidth="1"/>
  </cols>
  <sheetData>
    <row r="2" spans="1:10" ht="15.75" x14ac:dyDescent="0.2">
      <c r="A2" s="79" t="s">
        <v>428</v>
      </c>
      <c r="B2" s="80"/>
      <c r="C2" s="115"/>
      <c r="D2" s="115"/>
      <c r="E2" s="115"/>
      <c r="F2" s="115"/>
      <c r="G2" s="81"/>
      <c r="H2" s="220"/>
      <c r="I2" s="81"/>
    </row>
    <row r="3" spans="1:10" ht="163.5" customHeight="1" x14ac:dyDescent="0.2">
      <c r="A3" s="82" t="s">
        <v>429</v>
      </c>
      <c r="B3" s="82" t="s">
        <v>430</v>
      </c>
      <c r="C3" s="83" t="s">
        <v>669</v>
      </c>
      <c r="D3" s="83" t="s">
        <v>521</v>
      </c>
      <c r="E3" s="84" t="s">
        <v>431</v>
      </c>
      <c r="F3" s="364"/>
      <c r="H3" s="85"/>
      <c r="I3" s="86"/>
    </row>
    <row r="4" spans="1:10" ht="15.75" x14ac:dyDescent="0.2">
      <c r="A4" s="367">
        <f>A5/E5*100</f>
        <v>21.931148290057877</v>
      </c>
      <c r="B4" s="367">
        <f>B5/E5*100</f>
        <v>5.499667484978616</v>
      </c>
      <c r="C4" s="367">
        <v>72.569999999999993</v>
      </c>
      <c r="D4" s="319"/>
      <c r="E4" s="368">
        <f>A4+B4+C4</f>
        <v>100.00081577503649</v>
      </c>
      <c r="F4" s="365"/>
      <c r="H4" s="86"/>
      <c r="I4" s="86"/>
      <c r="J4" s="74"/>
    </row>
    <row r="5" spans="1:10" ht="15.75" x14ac:dyDescent="0.2">
      <c r="A5" s="311">
        <f>L27</f>
        <v>753.54000000000008</v>
      </c>
      <c r="B5" s="311">
        <f>L34</f>
        <v>188.965</v>
      </c>
      <c r="C5" s="369">
        <f>C17</f>
        <v>2501.04</v>
      </c>
      <c r="D5" s="119">
        <f>A17</f>
        <v>-7.6100000000000021</v>
      </c>
      <c r="E5" s="312">
        <f>A5+B5+C5+D5</f>
        <v>3435.9349999999999</v>
      </c>
      <c r="F5" s="366"/>
      <c r="H5" s="86"/>
      <c r="I5" s="86"/>
      <c r="J5" s="74"/>
    </row>
    <row r="6" spans="1:10" ht="28.5" customHeight="1" x14ac:dyDescent="0.2">
      <c r="A6" s="120" t="s">
        <v>432</v>
      </c>
      <c r="B6" s="120"/>
      <c r="C6" s="121"/>
      <c r="D6" s="225"/>
      <c r="E6" s="225"/>
      <c r="F6" s="225"/>
      <c r="G6" s="86"/>
      <c r="H6" s="86"/>
      <c r="I6" s="86"/>
      <c r="J6" s="74"/>
    </row>
    <row r="7" spans="1:10" ht="47.25" x14ac:dyDescent="0.2">
      <c r="A7" s="51" t="s">
        <v>433</v>
      </c>
      <c r="B7" s="51" t="s">
        <v>434</v>
      </c>
      <c r="C7" s="51" t="s">
        <v>435</v>
      </c>
      <c r="D7" s="51" t="s">
        <v>437</v>
      </c>
      <c r="E7" s="51" t="s">
        <v>520</v>
      </c>
      <c r="F7" s="51" t="s">
        <v>436</v>
      </c>
      <c r="G7" s="51" t="s">
        <v>438</v>
      </c>
      <c r="H7" s="51" t="s">
        <v>439</v>
      </c>
      <c r="I7" s="85"/>
      <c r="J7" s="74"/>
    </row>
    <row r="8" spans="1:10" ht="15.75" x14ac:dyDescent="0.2">
      <c r="A8" s="367">
        <f>A9/H9*100</f>
        <v>14.529945401784788</v>
      </c>
      <c r="B8" s="367">
        <f>B9/H9*100</f>
        <v>45.669727583432426</v>
      </c>
      <c r="C8" s="380">
        <f>C9/H9*100</f>
        <v>18.66242478418247</v>
      </c>
      <c r="D8" s="367">
        <f>D9/H9*100</f>
        <v>3.9513101211046835</v>
      </c>
      <c r="E8" s="367">
        <f>E9/H9*100</f>
        <v>2.3543471663790805</v>
      </c>
      <c r="F8" s="367">
        <f>F9/H9*100</f>
        <v>7.7196876380277972</v>
      </c>
      <c r="G8" s="367">
        <f>G9/H9*100</f>
        <v>7.1125573050887532</v>
      </c>
      <c r="H8" s="122">
        <f>A8+B8+C8+D8+E8+F8+G8</f>
        <v>100</v>
      </c>
      <c r="I8" s="85" t="s">
        <v>76</v>
      </c>
      <c r="J8" s="74"/>
    </row>
    <row r="9" spans="1:10" ht="15.75" x14ac:dyDescent="0.2">
      <c r="A9" s="123">
        <f>L52</f>
        <v>510.88</v>
      </c>
      <c r="B9" s="123">
        <f>L58</f>
        <v>1605.77</v>
      </c>
      <c r="C9" s="123">
        <f>L56</f>
        <v>656.18</v>
      </c>
      <c r="D9" s="123">
        <f>L60</f>
        <v>138.93</v>
      </c>
      <c r="E9" s="123">
        <f>L61</f>
        <v>82.78</v>
      </c>
      <c r="F9" s="123">
        <f>L59</f>
        <v>271.428</v>
      </c>
      <c r="G9" s="123">
        <f>S65</f>
        <v>250.08100000000002</v>
      </c>
      <c r="H9" s="135">
        <f>A9+B9+C9+D9+E9+F9+G9</f>
        <v>3516.049</v>
      </c>
      <c r="I9" s="118" t="s">
        <v>455</v>
      </c>
      <c r="J9" s="74"/>
    </row>
    <row r="10" spans="1:10" ht="15.75" x14ac:dyDescent="0.2">
      <c r="A10" s="86"/>
      <c r="B10" s="86"/>
      <c r="C10" s="124"/>
      <c r="D10" s="124"/>
      <c r="E10" s="124"/>
      <c r="F10" s="124"/>
      <c r="G10" s="86"/>
      <c r="H10" s="125"/>
      <c r="I10" s="85"/>
      <c r="J10" s="74"/>
    </row>
    <row r="11" spans="1:10" ht="15.75" x14ac:dyDescent="0.2">
      <c r="A11" s="86"/>
      <c r="B11" s="86"/>
      <c r="C11" s="124"/>
      <c r="D11" s="124"/>
      <c r="E11" s="124"/>
      <c r="F11" s="124"/>
      <c r="G11" s="86"/>
      <c r="H11" s="86"/>
      <c r="I11" s="86"/>
      <c r="J11" s="74"/>
    </row>
    <row r="12" spans="1:10" ht="47.25" customHeight="1" x14ac:dyDescent="0.2">
      <c r="A12" s="611" t="s">
        <v>444</v>
      </c>
      <c r="B12" s="611"/>
      <c r="C12" s="493" t="s">
        <v>440</v>
      </c>
      <c r="D12" s="493"/>
      <c r="E12" s="124"/>
      <c r="F12" s="124"/>
      <c r="I12" s="222"/>
      <c r="J12" s="74"/>
    </row>
    <row r="13" spans="1:10" s="231" customFormat="1" ht="22.5" customHeight="1" x14ac:dyDescent="0.2">
      <c r="A13" s="879">
        <f>L45</f>
        <v>9.8800000000000008</v>
      </c>
      <c r="B13" s="775"/>
      <c r="C13" s="880"/>
      <c r="D13" s="881"/>
      <c r="E13" s="124"/>
      <c r="F13" s="124"/>
      <c r="I13" s="222"/>
      <c r="J13" s="74"/>
    </row>
    <row r="14" spans="1:10" ht="15.75" x14ac:dyDescent="0.2">
      <c r="A14" s="842">
        <f>L46</f>
        <v>10.76</v>
      </c>
      <c r="B14" s="842"/>
      <c r="C14" s="842">
        <f>L42</f>
        <v>831.85</v>
      </c>
      <c r="D14" s="842"/>
      <c r="E14" s="124"/>
      <c r="F14" s="124"/>
      <c r="I14" s="222"/>
      <c r="J14" s="74"/>
    </row>
    <row r="15" spans="1:10" ht="15.75" x14ac:dyDescent="0.2">
      <c r="A15" s="842">
        <f>L47</f>
        <v>-34.06</v>
      </c>
      <c r="B15" s="842"/>
      <c r="C15" s="842">
        <f>L43</f>
        <v>66.430000000000007</v>
      </c>
      <c r="D15" s="842"/>
      <c r="E15" s="124"/>
      <c r="F15" s="124"/>
      <c r="I15" s="222"/>
      <c r="J15" s="74"/>
    </row>
    <row r="16" spans="1:10" s="231" customFormat="1" ht="15.75" x14ac:dyDescent="0.2">
      <c r="A16" s="878">
        <f>L48</f>
        <v>5.81</v>
      </c>
      <c r="B16" s="878"/>
      <c r="C16" s="849">
        <f>L44</f>
        <v>1602.76</v>
      </c>
      <c r="D16" s="850"/>
      <c r="E16" s="124"/>
      <c r="F16" s="124"/>
      <c r="I16" s="222"/>
      <c r="J16" s="74"/>
    </row>
    <row r="17" spans="1:20" ht="15.75" x14ac:dyDescent="0.2">
      <c r="A17" s="875">
        <f>A13+A14+A15+A16</f>
        <v>-7.6100000000000021</v>
      </c>
      <c r="B17" s="875"/>
      <c r="C17" s="868">
        <f>SUM(C14:C16)</f>
        <v>2501.04</v>
      </c>
      <c r="D17" s="869"/>
      <c r="E17" s="124"/>
      <c r="F17" s="124"/>
      <c r="I17" s="222"/>
      <c r="J17" s="74"/>
    </row>
    <row r="18" spans="1:20" ht="15.75" x14ac:dyDescent="0.2">
      <c r="A18" s="872"/>
      <c r="B18" s="872"/>
      <c r="C18" s="124"/>
      <c r="D18" s="124"/>
      <c r="E18" s="124"/>
      <c r="F18" s="124"/>
      <c r="I18" s="222"/>
      <c r="J18" s="74"/>
    </row>
    <row r="19" spans="1:20" ht="15.75" x14ac:dyDescent="0.2">
      <c r="A19" s="872"/>
      <c r="B19" s="872"/>
      <c r="C19" s="124"/>
      <c r="D19" s="124"/>
      <c r="E19" s="124"/>
      <c r="F19" s="124"/>
      <c r="G19" s="222"/>
      <c r="H19" s="222"/>
      <c r="I19" s="222"/>
      <c r="J19" s="74"/>
    </row>
    <row r="20" spans="1:20" ht="15.75" x14ac:dyDescent="0.2">
      <c r="A20" s="873"/>
      <c r="B20" s="874"/>
      <c r="C20" s="124"/>
      <c r="D20" s="124"/>
      <c r="E20" s="124"/>
      <c r="F20" s="124"/>
      <c r="G20" s="221"/>
      <c r="H20" s="13"/>
      <c r="I20" s="86"/>
      <c r="J20" s="74"/>
    </row>
    <row r="21" spans="1:20" ht="39.75" customHeight="1" x14ac:dyDescent="0.2">
      <c r="A21" s="226" t="s">
        <v>438</v>
      </c>
      <c r="B21" s="226" t="s">
        <v>434</v>
      </c>
      <c r="C21" s="226" t="s">
        <v>435</v>
      </c>
      <c r="D21" s="226" t="s">
        <v>433</v>
      </c>
      <c r="E21" s="226" t="s">
        <v>436</v>
      </c>
      <c r="F21" s="226" t="s">
        <v>437</v>
      </c>
      <c r="G21" s="226" t="s">
        <v>520</v>
      </c>
      <c r="I21" s="86"/>
      <c r="J21" s="74"/>
    </row>
    <row r="22" spans="1:20" ht="15.75" x14ac:dyDescent="0.25">
      <c r="A22" s="143">
        <f>G8</f>
        <v>7.1125573050887532</v>
      </c>
      <c r="B22" s="178">
        <f>B8</f>
        <v>45.669727583432426</v>
      </c>
      <c r="C22" s="143">
        <f>C8</f>
        <v>18.66242478418247</v>
      </c>
      <c r="D22" s="143">
        <f>A8</f>
        <v>14.529945401784788</v>
      </c>
      <c r="E22" s="143">
        <f>F8</f>
        <v>7.7196876380277972</v>
      </c>
      <c r="F22" s="143">
        <f>D8</f>
        <v>3.9513101211046835</v>
      </c>
      <c r="G22" s="143">
        <f>2.3</f>
        <v>2.2999999999999998</v>
      </c>
      <c r="H22" s="95"/>
      <c r="I22" s="86"/>
      <c r="J22" s="74"/>
    </row>
    <row r="23" spans="1:20" ht="15.75" x14ac:dyDescent="0.2">
      <c r="A23" s="86"/>
      <c r="B23" s="85"/>
      <c r="C23" s="223"/>
      <c r="D23" s="223"/>
      <c r="E23" s="223"/>
      <c r="F23" s="223"/>
      <c r="G23" s="85"/>
      <c r="H23" s="86"/>
      <c r="I23" s="86"/>
      <c r="J23" s="74"/>
    </row>
    <row r="24" spans="1:20" ht="15.75" x14ac:dyDescent="0.2">
      <c r="A24" s="86"/>
      <c r="B24" s="85"/>
      <c r="C24" s="223"/>
      <c r="D24" s="223"/>
      <c r="E24" s="223"/>
      <c r="F24" s="223"/>
      <c r="G24" s="85"/>
      <c r="H24" s="86"/>
      <c r="I24" s="86"/>
      <c r="J24" s="74"/>
    </row>
    <row r="25" spans="1:20" ht="12.75" customHeight="1" x14ac:dyDescent="0.25">
      <c r="H25" s="876"/>
      <c r="I25" s="877"/>
      <c r="J25" s="877"/>
      <c r="K25" s="877"/>
      <c r="L25" s="877"/>
      <c r="Q25" s="175"/>
      <c r="R25" s="137"/>
      <c r="S25" s="137"/>
      <c r="T25" s="137"/>
    </row>
    <row r="26" spans="1:20" ht="15.75" x14ac:dyDescent="0.2">
      <c r="A26" s="87"/>
      <c r="B26" s="870" t="s">
        <v>369</v>
      </c>
      <c r="C26" s="871"/>
      <c r="D26" s="871"/>
      <c r="E26" s="871"/>
      <c r="F26" s="871"/>
      <c r="G26" s="871"/>
      <c r="H26" s="871"/>
      <c r="I26" s="871"/>
      <c r="J26" s="871"/>
      <c r="K26" s="871"/>
      <c r="L26" s="88"/>
      <c r="M26" s="90" t="s">
        <v>455</v>
      </c>
      <c r="N26" s="107"/>
      <c r="O26" s="86"/>
      <c r="P26" s="87"/>
      <c r="Q26" s="131"/>
      <c r="R26" s="131"/>
      <c r="S26" s="131"/>
      <c r="T26" s="131"/>
    </row>
    <row r="27" spans="1:20" ht="15.75" x14ac:dyDescent="0.25">
      <c r="A27" s="87"/>
      <c r="B27" s="157">
        <v>1</v>
      </c>
      <c r="C27" s="819" t="s">
        <v>370</v>
      </c>
      <c r="D27" s="819"/>
      <c r="E27" s="819"/>
      <c r="F27" s="819"/>
      <c r="G27" s="819"/>
      <c r="H27" s="819"/>
      <c r="I27" s="819"/>
      <c r="J27" s="919">
        <f>SUM(J28:K33)</f>
        <v>1422.02</v>
      </c>
      <c r="K27" s="919"/>
      <c r="L27" s="919">
        <f>L28+L29+L30+L31+L32+L33</f>
        <v>753.54000000000008</v>
      </c>
      <c r="M27" s="919"/>
      <c r="N27" s="350"/>
      <c r="O27" s="332"/>
      <c r="P27" s="344"/>
      <c r="Q27" s="333"/>
      <c r="R27" s="334"/>
      <c r="S27" s="176"/>
      <c r="T27" s="134"/>
    </row>
    <row r="28" spans="1:20" ht="24.75" customHeight="1" x14ac:dyDescent="0.25">
      <c r="A28" s="87"/>
      <c r="B28" s="158" t="s">
        <v>20</v>
      </c>
      <c r="C28" s="826" t="s">
        <v>371</v>
      </c>
      <c r="D28" s="826"/>
      <c r="E28" s="826"/>
      <c r="F28" s="826"/>
      <c r="G28" s="826"/>
      <c r="H28" s="826"/>
      <c r="I28" s="826"/>
      <c r="J28" s="920">
        <v>313.37</v>
      </c>
      <c r="K28" s="921"/>
      <c r="L28" s="631">
        <v>97.01</v>
      </c>
      <c r="M28" s="631"/>
      <c r="N28" s="351"/>
      <c r="O28" s="335"/>
      <c r="P28" s="344"/>
      <c r="Q28" s="336"/>
      <c r="R28" s="334"/>
      <c r="S28" s="176"/>
      <c r="T28" s="134"/>
    </row>
    <row r="29" spans="1:20" ht="15.75" x14ac:dyDescent="0.25">
      <c r="A29" s="87"/>
      <c r="B29" s="158" t="s">
        <v>22</v>
      </c>
      <c r="C29" s="827" t="s">
        <v>372</v>
      </c>
      <c r="D29" s="827"/>
      <c r="E29" s="827"/>
      <c r="F29" s="827"/>
      <c r="G29" s="827"/>
      <c r="H29" s="827"/>
      <c r="I29" s="827"/>
      <c r="J29" s="917">
        <v>1028.0999999999999</v>
      </c>
      <c r="K29" s="918"/>
      <c r="L29" s="885">
        <v>613.5</v>
      </c>
      <c r="M29" s="885"/>
      <c r="N29" s="351"/>
      <c r="O29" s="337"/>
      <c r="P29" s="344"/>
      <c r="Q29" s="338"/>
      <c r="R29" s="339"/>
      <c r="S29" s="176"/>
      <c r="T29" s="134"/>
    </row>
    <row r="30" spans="1:20" ht="15.75" x14ac:dyDescent="0.25">
      <c r="A30" s="87"/>
      <c r="B30" s="158" t="s">
        <v>24</v>
      </c>
      <c r="C30" s="827" t="s">
        <v>373</v>
      </c>
      <c r="D30" s="827"/>
      <c r="E30" s="827"/>
      <c r="F30" s="827"/>
      <c r="G30" s="827"/>
      <c r="H30" s="827"/>
      <c r="I30" s="827"/>
      <c r="J30" s="884">
        <v>47.96</v>
      </c>
      <c r="K30" s="884"/>
      <c r="L30" s="885">
        <v>25.27</v>
      </c>
      <c r="M30" s="885"/>
      <c r="N30" s="351"/>
      <c r="O30" s="340"/>
      <c r="P30" s="344"/>
      <c r="Q30" s="336"/>
      <c r="R30" s="339"/>
      <c r="S30" s="176"/>
      <c r="T30" s="134"/>
    </row>
    <row r="31" spans="1:20" ht="18.75" customHeight="1" x14ac:dyDescent="0.25">
      <c r="A31" s="87"/>
      <c r="B31" s="158" t="s">
        <v>26</v>
      </c>
      <c r="C31" s="827" t="s">
        <v>374</v>
      </c>
      <c r="D31" s="827"/>
      <c r="E31" s="827"/>
      <c r="F31" s="827"/>
      <c r="G31" s="827"/>
      <c r="H31" s="827"/>
      <c r="I31" s="827"/>
      <c r="J31" s="884">
        <v>13.73</v>
      </c>
      <c r="K31" s="884"/>
      <c r="L31" s="885">
        <v>9.86</v>
      </c>
      <c r="M31" s="885"/>
      <c r="N31" s="351"/>
      <c r="O31" s="335"/>
      <c r="P31" s="344"/>
      <c r="Q31" s="336"/>
      <c r="R31" s="339"/>
      <c r="S31" s="176"/>
      <c r="T31" s="134"/>
    </row>
    <row r="32" spans="1:20" ht="15.75" x14ac:dyDescent="0.25">
      <c r="A32" s="87"/>
      <c r="B32" s="158" t="s">
        <v>39</v>
      </c>
      <c r="C32" s="886" t="s">
        <v>375</v>
      </c>
      <c r="D32" s="887"/>
      <c r="E32" s="887"/>
      <c r="F32" s="887"/>
      <c r="G32" s="887"/>
      <c r="H32" s="887"/>
      <c r="I32" s="888"/>
      <c r="J32" s="913">
        <v>11.45</v>
      </c>
      <c r="K32" s="914"/>
      <c r="L32" s="885">
        <v>4.7</v>
      </c>
      <c r="M32" s="885"/>
      <c r="N32" s="351"/>
      <c r="O32" s="335"/>
      <c r="P32" s="344"/>
      <c r="Q32" s="336"/>
      <c r="R32" s="339"/>
      <c r="S32" s="176"/>
      <c r="T32" s="134"/>
    </row>
    <row r="33" spans="1:20" ht="15.75" x14ac:dyDescent="0.25">
      <c r="A33" s="87"/>
      <c r="B33" s="158" t="s">
        <v>41</v>
      </c>
      <c r="C33" s="827" t="s">
        <v>376</v>
      </c>
      <c r="D33" s="827"/>
      <c r="E33" s="827"/>
      <c r="F33" s="827"/>
      <c r="G33" s="827"/>
      <c r="H33" s="827"/>
      <c r="I33" s="827"/>
      <c r="J33" s="884">
        <v>7.41</v>
      </c>
      <c r="K33" s="884"/>
      <c r="L33" s="885">
        <v>3.2</v>
      </c>
      <c r="M33" s="885"/>
      <c r="N33" s="351"/>
      <c r="O33" s="335"/>
      <c r="P33" s="344"/>
      <c r="Q33" s="338"/>
      <c r="R33" s="339"/>
      <c r="S33" s="176"/>
      <c r="T33" s="134"/>
    </row>
    <row r="34" spans="1:20" ht="15.75" x14ac:dyDescent="0.2">
      <c r="A34" s="87"/>
      <c r="B34" s="157">
        <v>2</v>
      </c>
      <c r="C34" s="819" t="s">
        <v>377</v>
      </c>
      <c r="D34" s="819"/>
      <c r="E34" s="819"/>
      <c r="F34" s="819"/>
      <c r="G34" s="819"/>
      <c r="H34" s="819"/>
      <c r="I34" s="819"/>
      <c r="J34" s="889">
        <f>SUM(J35:K39)</f>
        <v>402.67999999999995</v>
      </c>
      <c r="K34" s="889"/>
      <c r="L34" s="889">
        <f>SUM(L35:M40)</f>
        <v>188.965</v>
      </c>
      <c r="M34" s="889"/>
      <c r="N34" s="352"/>
      <c r="O34" s="332"/>
      <c r="P34" s="344"/>
      <c r="Q34" s="336"/>
      <c r="R34" s="339"/>
      <c r="S34" s="176"/>
      <c r="T34" s="134"/>
    </row>
    <row r="35" spans="1:20" ht="32.25" customHeight="1" x14ac:dyDescent="0.25">
      <c r="A35" s="87"/>
      <c r="B35" s="158" t="s">
        <v>69</v>
      </c>
      <c r="C35" s="827" t="s">
        <v>378</v>
      </c>
      <c r="D35" s="827"/>
      <c r="E35" s="827"/>
      <c r="F35" s="827"/>
      <c r="G35" s="827"/>
      <c r="H35" s="827"/>
      <c r="I35" s="827"/>
      <c r="J35" s="890">
        <v>274</v>
      </c>
      <c r="K35" s="891"/>
      <c r="L35" s="883">
        <v>134.82</v>
      </c>
      <c r="M35" s="883"/>
      <c r="N35" s="351"/>
      <c r="O35" s="332"/>
      <c r="P35" s="353"/>
      <c r="Q35" s="336"/>
      <c r="R35" s="339"/>
      <c r="S35" s="176"/>
      <c r="T35" s="134"/>
    </row>
    <row r="36" spans="1:20" ht="15.75" x14ac:dyDescent="0.25">
      <c r="A36" s="87"/>
      <c r="B36" s="158" t="s">
        <v>70</v>
      </c>
      <c r="C36" s="827" t="s">
        <v>379</v>
      </c>
      <c r="D36" s="827"/>
      <c r="E36" s="827"/>
      <c r="F36" s="827"/>
      <c r="G36" s="827"/>
      <c r="H36" s="827"/>
      <c r="I36" s="827"/>
      <c r="J36" s="890">
        <v>75.39</v>
      </c>
      <c r="K36" s="891"/>
      <c r="L36" s="883">
        <v>28.53</v>
      </c>
      <c r="M36" s="883"/>
      <c r="N36" s="351"/>
      <c r="O36" s="341"/>
      <c r="P36" s="344"/>
      <c r="Q36" s="336"/>
      <c r="R36" s="339"/>
      <c r="S36" s="176"/>
      <c r="T36" s="134"/>
    </row>
    <row r="37" spans="1:20" ht="15.75" x14ac:dyDescent="0.25">
      <c r="A37" s="87"/>
      <c r="B37" s="158" t="s">
        <v>84</v>
      </c>
      <c r="C37" s="827" t="s">
        <v>380</v>
      </c>
      <c r="D37" s="827"/>
      <c r="E37" s="827"/>
      <c r="F37" s="827"/>
      <c r="G37" s="827"/>
      <c r="H37" s="827"/>
      <c r="I37" s="827"/>
      <c r="J37" s="890">
        <v>42.41</v>
      </c>
      <c r="K37" s="891"/>
      <c r="L37" s="883">
        <v>13.68</v>
      </c>
      <c r="M37" s="883"/>
      <c r="N37" s="351"/>
      <c r="O37" s="341"/>
      <c r="P37" s="344"/>
      <c r="Q37" s="336"/>
      <c r="R37" s="339"/>
      <c r="S37" s="176"/>
      <c r="T37" s="134"/>
    </row>
    <row r="38" spans="1:20" ht="31.5" customHeight="1" x14ac:dyDescent="0.25">
      <c r="A38" s="87"/>
      <c r="B38" s="158" t="s">
        <v>85</v>
      </c>
      <c r="C38" s="827" t="s">
        <v>381</v>
      </c>
      <c r="D38" s="827"/>
      <c r="E38" s="827"/>
      <c r="F38" s="827"/>
      <c r="G38" s="827"/>
      <c r="H38" s="827"/>
      <c r="I38" s="827"/>
      <c r="J38" s="890">
        <v>5.33</v>
      </c>
      <c r="K38" s="891"/>
      <c r="L38" s="883">
        <v>5.78</v>
      </c>
      <c r="M38" s="883"/>
      <c r="N38" s="351"/>
      <c r="O38" s="332"/>
      <c r="P38" s="353"/>
      <c r="Q38" s="336"/>
      <c r="R38" s="339"/>
      <c r="S38" s="176"/>
      <c r="T38" s="134"/>
    </row>
    <row r="39" spans="1:20" ht="15.75" x14ac:dyDescent="0.25">
      <c r="A39" s="87"/>
      <c r="B39" s="158" t="s">
        <v>86</v>
      </c>
      <c r="C39" s="827" t="s">
        <v>382</v>
      </c>
      <c r="D39" s="827"/>
      <c r="E39" s="827"/>
      <c r="F39" s="827"/>
      <c r="G39" s="827"/>
      <c r="H39" s="827"/>
      <c r="I39" s="827"/>
      <c r="J39" s="890">
        <v>5.55</v>
      </c>
      <c r="K39" s="891"/>
      <c r="L39" s="883">
        <v>6.18</v>
      </c>
      <c r="M39" s="883"/>
      <c r="N39" s="351"/>
      <c r="O39" s="332"/>
      <c r="P39" s="344"/>
      <c r="Q39" s="336"/>
      <c r="R39" s="339"/>
      <c r="S39" s="176"/>
      <c r="T39" s="134"/>
    </row>
    <row r="40" spans="1:20" ht="15.75" x14ac:dyDescent="0.25">
      <c r="A40" s="87"/>
      <c r="B40" s="158" t="s">
        <v>87</v>
      </c>
      <c r="C40" s="827" t="s">
        <v>383</v>
      </c>
      <c r="D40" s="827"/>
      <c r="E40" s="827"/>
      <c r="F40" s="827"/>
      <c r="G40" s="827"/>
      <c r="H40" s="827"/>
      <c r="I40" s="827"/>
      <c r="J40" s="890">
        <v>0</v>
      </c>
      <c r="K40" s="891"/>
      <c r="L40" s="883">
        <v>-2.5000000000000001E-2</v>
      </c>
      <c r="M40" s="883"/>
      <c r="N40" s="351"/>
      <c r="O40" s="332"/>
      <c r="P40" s="344"/>
      <c r="Q40" s="336"/>
      <c r="R40" s="339"/>
      <c r="S40" s="176"/>
      <c r="T40" s="134"/>
    </row>
    <row r="41" spans="1:20" ht="30.75" customHeight="1" x14ac:dyDescent="0.2">
      <c r="A41" s="87"/>
      <c r="B41" s="158"/>
      <c r="C41" s="924" t="s">
        <v>454</v>
      </c>
      <c r="D41" s="925"/>
      <c r="E41" s="925"/>
      <c r="F41" s="925"/>
      <c r="G41" s="925"/>
      <c r="H41" s="925"/>
      <c r="I41" s="926"/>
      <c r="J41" s="927">
        <f>J27+J34</f>
        <v>1824.6999999999998</v>
      </c>
      <c r="K41" s="928"/>
      <c r="L41" s="929">
        <f>L27+L34</f>
        <v>942.50500000000011</v>
      </c>
      <c r="M41" s="929"/>
      <c r="N41" s="354"/>
      <c r="O41" s="332"/>
      <c r="P41" s="344"/>
      <c r="Q41" s="336"/>
      <c r="R41" s="339"/>
      <c r="S41" s="176"/>
      <c r="T41" s="134"/>
    </row>
    <row r="42" spans="1:20" ht="15.75" x14ac:dyDescent="0.25">
      <c r="A42" s="87"/>
      <c r="B42" s="159">
        <v>3</v>
      </c>
      <c r="C42" s="819" t="s">
        <v>384</v>
      </c>
      <c r="D42" s="819"/>
      <c r="E42" s="819"/>
      <c r="F42" s="819"/>
      <c r="G42" s="819"/>
      <c r="H42" s="819"/>
      <c r="I42" s="819"/>
      <c r="J42" s="842">
        <v>2812.38</v>
      </c>
      <c r="K42" s="842"/>
      <c r="L42" s="842">
        <v>831.85</v>
      </c>
      <c r="M42" s="842"/>
      <c r="N42" s="351"/>
      <c r="O42" s="332"/>
      <c r="P42" s="344"/>
      <c r="Q42" s="342"/>
      <c r="R42" s="343"/>
      <c r="S42" s="176"/>
      <c r="T42" s="134"/>
    </row>
    <row r="43" spans="1:20" ht="32.25" customHeight="1" x14ac:dyDescent="0.25">
      <c r="A43" s="87"/>
      <c r="B43" s="159">
        <v>4</v>
      </c>
      <c r="C43" s="819" t="s">
        <v>385</v>
      </c>
      <c r="D43" s="819"/>
      <c r="E43" s="819"/>
      <c r="F43" s="819"/>
      <c r="G43" s="819"/>
      <c r="H43" s="819"/>
      <c r="I43" s="819"/>
      <c r="J43" s="842">
        <v>180.56</v>
      </c>
      <c r="K43" s="842"/>
      <c r="L43" s="842">
        <v>66.430000000000007</v>
      </c>
      <c r="M43" s="842"/>
      <c r="N43" s="351"/>
      <c r="O43" s="332"/>
      <c r="P43" s="344"/>
      <c r="Q43" s="345"/>
      <c r="R43" s="339"/>
      <c r="S43" s="176"/>
      <c r="T43" s="134"/>
    </row>
    <row r="44" spans="1:20" ht="20.25" customHeight="1" x14ac:dyDescent="0.25">
      <c r="A44" s="87"/>
      <c r="B44" s="157">
        <v>5</v>
      </c>
      <c r="C44" s="819" t="s">
        <v>386</v>
      </c>
      <c r="D44" s="819"/>
      <c r="E44" s="819"/>
      <c r="F44" s="819"/>
      <c r="G44" s="819"/>
      <c r="H44" s="819"/>
      <c r="I44" s="819"/>
      <c r="J44" s="842">
        <v>3910.13</v>
      </c>
      <c r="K44" s="842"/>
      <c r="L44" s="842">
        <v>1602.76</v>
      </c>
      <c r="M44" s="842"/>
      <c r="N44" s="351"/>
      <c r="O44" s="332"/>
      <c r="P44" s="344"/>
      <c r="Q44" s="345"/>
      <c r="R44" s="339"/>
      <c r="S44" s="176"/>
      <c r="T44" s="134"/>
    </row>
    <row r="45" spans="1:20" ht="21" customHeight="1" x14ac:dyDescent="0.25">
      <c r="A45" s="87"/>
      <c r="B45" s="159">
        <v>6</v>
      </c>
      <c r="C45" s="819" t="s">
        <v>387</v>
      </c>
      <c r="D45" s="819"/>
      <c r="E45" s="819"/>
      <c r="F45" s="819"/>
      <c r="G45" s="819"/>
      <c r="H45" s="819"/>
      <c r="I45" s="819"/>
      <c r="J45" s="842">
        <v>35.81</v>
      </c>
      <c r="K45" s="842"/>
      <c r="L45" s="842">
        <v>9.8800000000000008</v>
      </c>
      <c r="M45" s="842"/>
      <c r="N45" s="355"/>
      <c r="O45" s="332"/>
      <c r="P45" s="344"/>
      <c r="Q45" s="336"/>
      <c r="R45" s="339"/>
      <c r="S45" s="176"/>
      <c r="T45" s="134"/>
    </row>
    <row r="46" spans="1:20" ht="25.5" customHeight="1" x14ac:dyDescent="0.25">
      <c r="A46" s="87"/>
      <c r="B46" s="159">
        <v>7</v>
      </c>
      <c r="C46" s="819" t="s">
        <v>388</v>
      </c>
      <c r="D46" s="819"/>
      <c r="E46" s="819"/>
      <c r="F46" s="819"/>
      <c r="G46" s="819"/>
      <c r="H46" s="819"/>
      <c r="I46" s="819"/>
      <c r="J46" s="842">
        <v>10.66</v>
      </c>
      <c r="K46" s="842"/>
      <c r="L46" s="842">
        <v>10.76</v>
      </c>
      <c r="M46" s="842"/>
      <c r="N46" s="351"/>
      <c r="O46" s="332"/>
      <c r="P46" s="344"/>
      <c r="Q46" s="336"/>
      <c r="R46" s="346"/>
      <c r="S46" s="133"/>
      <c r="T46" s="134"/>
    </row>
    <row r="47" spans="1:20" ht="36.75" customHeight="1" x14ac:dyDescent="0.25">
      <c r="A47" s="87"/>
      <c r="B47" s="159">
        <v>8</v>
      </c>
      <c r="C47" s="819" t="s">
        <v>389</v>
      </c>
      <c r="D47" s="819"/>
      <c r="E47" s="819"/>
      <c r="F47" s="819"/>
      <c r="G47" s="819"/>
      <c r="H47" s="819"/>
      <c r="I47" s="819"/>
      <c r="J47" s="842">
        <v>-34.049999999999997</v>
      </c>
      <c r="K47" s="842"/>
      <c r="L47" s="842">
        <v>-34.06</v>
      </c>
      <c r="M47" s="842"/>
      <c r="N47" s="356"/>
      <c r="O47" s="332"/>
      <c r="P47" s="344"/>
      <c r="Q47" s="338"/>
      <c r="R47" s="346"/>
      <c r="S47" s="134"/>
      <c r="T47" s="134"/>
    </row>
    <row r="48" spans="1:20" ht="35.25" customHeight="1" x14ac:dyDescent="0.25">
      <c r="A48" s="87"/>
      <c r="B48" s="310">
        <v>9</v>
      </c>
      <c r="C48" s="923" t="s">
        <v>553</v>
      </c>
      <c r="D48" s="923"/>
      <c r="E48" s="923"/>
      <c r="F48" s="923"/>
      <c r="G48" s="923"/>
      <c r="H48" s="923"/>
      <c r="I48" s="923"/>
      <c r="J48" s="825">
        <v>1.48</v>
      </c>
      <c r="K48" s="825"/>
      <c r="L48" s="842">
        <v>5.81</v>
      </c>
      <c r="M48" s="842"/>
      <c r="N48" s="356"/>
      <c r="O48" s="332"/>
      <c r="P48" s="344"/>
      <c r="Q48" s="336"/>
      <c r="R48" s="346"/>
      <c r="S48" s="134"/>
      <c r="T48" s="134"/>
    </row>
    <row r="49" spans="1:20" ht="15.75" x14ac:dyDescent="0.25">
      <c r="A49" s="87"/>
      <c r="B49" s="157">
        <v>10</v>
      </c>
      <c r="C49" s="819" t="s">
        <v>390</v>
      </c>
      <c r="D49" s="819"/>
      <c r="E49" s="819"/>
      <c r="F49" s="819"/>
      <c r="G49" s="819"/>
      <c r="H49" s="819"/>
      <c r="I49" s="819"/>
      <c r="J49" s="889">
        <f>J41+J42+J43+J44+J45+J46+J47+J48</f>
        <v>8741.67</v>
      </c>
      <c r="K49" s="889"/>
      <c r="L49" s="889">
        <f>SUM(L27+L34+L42+L43+L44+L45+L46+L47+L48)</f>
        <v>3435.9350000000004</v>
      </c>
      <c r="M49" s="889"/>
      <c r="N49" s="357"/>
      <c r="O49" s="347"/>
      <c r="P49" s="344"/>
      <c r="Q49" s="348"/>
      <c r="R49" s="349"/>
      <c r="S49" s="134"/>
      <c r="T49" s="134"/>
    </row>
    <row r="50" spans="1:20" ht="15.75" x14ac:dyDescent="0.2">
      <c r="A50" s="87"/>
      <c r="B50" s="922" t="s">
        <v>391</v>
      </c>
      <c r="C50" s="922"/>
      <c r="D50" s="922"/>
      <c r="E50" s="922"/>
      <c r="F50" s="922"/>
      <c r="G50" s="922"/>
      <c r="H50" s="922"/>
      <c r="I50" s="922"/>
      <c r="J50" s="922"/>
      <c r="K50" s="922"/>
      <c r="L50" s="922"/>
      <c r="M50" s="922"/>
      <c r="N50" s="89"/>
      <c r="O50" s="89"/>
      <c r="P50" s="88"/>
      <c r="Q50" s="217"/>
      <c r="R50" s="227"/>
      <c r="S50" s="134"/>
      <c r="T50" s="134"/>
    </row>
    <row r="51" spans="1:20" ht="15.75" x14ac:dyDescent="0.25">
      <c r="A51" s="87"/>
      <c r="B51" s="157">
        <v>11</v>
      </c>
      <c r="C51" s="819" t="s">
        <v>392</v>
      </c>
      <c r="D51" s="819"/>
      <c r="E51" s="819"/>
      <c r="F51" s="819"/>
      <c r="G51" s="819"/>
      <c r="H51" s="819"/>
      <c r="I51" s="819"/>
      <c r="J51" s="889">
        <f>J52+J53+J54+J55+J56+J57+J58+J59+J60+J61+J62+J63+J64</f>
        <v>9095.4699999999993</v>
      </c>
      <c r="K51" s="889"/>
      <c r="L51" s="889">
        <f>L52+L53+L54+L55+L56+L57+L58+L59+L60+L61+L62+L64</f>
        <v>3516.0490000000004</v>
      </c>
      <c r="M51" s="889"/>
      <c r="N51" s="915"/>
      <c r="O51" s="916"/>
      <c r="P51" s="344"/>
      <c r="Q51" s="336"/>
      <c r="R51" s="89"/>
      <c r="S51" s="134"/>
      <c r="T51" s="134"/>
    </row>
    <row r="52" spans="1:20" ht="15.75" x14ac:dyDescent="0.25">
      <c r="A52" s="87"/>
      <c r="B52" s="158" t="s">
        <v>323</v>
      </c>
      <c r="C52" s="930" t="s">
        <v>393</v>
      </c>
      <c r="D52" s="930"/>
      <c r="E52" s="930"/>
      <c r="F52" s="930"/>
      <c r="G52" s="930"/>
      <c r="H52" s="930"/>
      <c r="I52" s="930"/>
      <c r="J52" s="883">
        <v>1528.35</v>
      </c>
      <c r="K52" s="883"/>
      <c r="L52" s="883">
        <v>510.88</v>
      </c>
      <c r="M52" s="883"/>
      <c r="N52" s="900"/>
      <c r="O52" s="901"/>
      <c r="P52" s="344"/>
      <c r="Q52" s="336"/>
      <c r="R52" s="911"/>
      <c r="S52" s="912"/>
      <c r="T52" s="912"/>
    </row>
    <row r="53" spans="1:20" ht="22.5" customHeight="1" x14ac:dyDescent="0.25">
      <c r="A53" s="87"/>
      <c r="B53" s="158" t="s">
        <v>326</v>
      </c>
      <c r="C53" s="853" t="s">
        <v>394</v>
      </c>
      <c r="D53" s="853"/>
      <c r="E53" s="853"/>
      <c r="F53" s="853"/>
      <c r="G53" s="853"/>
      <c r="H53" s="853"/>
      <c r="I53" s="853"/>
      <c r="J53" s="883">
        <v>9.16</v>
      </c>
      <c r="K53" s="883"/>
      <c r="L53" s="883">
        <v>4.78</v>
      </c>
      <c r="M53" s="883"/>
      <c r="N53" s="900"/>
      <c r="O53" s="901"/>
      <c r="P53" s="344"/>
      <c r="Q53" s="358"/>
      <c r="R53" s="89"/>
      <c r="S53" s="89"/>
      <c r="T53" s="89"/>
    </row>
    <row r="54" spans="1:20" ht="33" customHeight="1" x14ac:dyDescent="0.25">
      <c r="A54" s="87"/>
      <c r="B54" s="158" t="s">
        <v>328</v>
      </c>
      <c r="C54" s="827" t="s">
        <v>395</v>
      </c>
      <c r="D54" s="827"/>
      <c r="E54" s="827"/>
      <c r="F54" s="827"/>
      <c r="G54" s="827"/>
      <c r="H54" s="827"/>
      <c r="I54" s="827"/>
      <c r="J54" s="883">
        <v>179.51</v>
      </c>
      <c r="K54" s="883"/>
      <c r="L54" s="883">
        <v>66.569999999999993</v>
      </c>
      <c r="M54" s="883"/>
      <c r="N54" s="900"/>
      <c r="O54" s="901"/>
      <c r="P54" s="344"/>
      <c r="Q54" s="359"/>
      <c r="R54" s="175"/>
      <c r="S54" s="906"/>
      <c r="T54" s="907"/>
    </row>
    <row r="55" spans="1:20" ht="23.25" customHeight="1" x14ac:dyDescent="0.25">
      <c r="A55" s="87"/>
      <c r="B55" s="158" t="s">
        <v>554</v>
      </c>
      <c r="C55" s="827" t="s">
        <v>396</v>
      </c>
      <c r="D55" s="827"/>
      <c r="E55" s="827"/>
      <c r="F55" s="827"/>
      <c r="G55" s="827"/>
      <c r="H55" s="827"/>
      <c r="I55" s="827"/>
      <c r="J55" s="883">
        <v>476.73</v>
      </c>
      <c r="K55" s="883"/>
      <c r="L55" s="883">
        <v>114.2</v>
      </c>
      <c r="M55" s="883"/>
      <c r="N55" s="900"/>
      <c r="O55" s="901"/>
      <c r="P55" s="344"/>
      <c r="Q55" s="362"/>
      <c r="R55" s="137"/>
      <c r="S55" s="894"/>
      <c r="T55" s="895"/>
    </row>
    <row r="56" spans="1:20" ht="15.75" x14ac:dyDescent="0.25">
      <c r="A56" s="87"/>
      <c r="B56" s="158" t="s">
        <v>555</v>
      </c>
      <c r="C56" s="882" t="s">
        <v>397</v>
      </c>
      <c r="D56" s="882"/>
      <c r="E56" s="882"/>
      <c r="F56" s="882"/>
      <c r="G56" s="882"/>
      <c r="H56" s="882"/>
      <c r="I56" s="882"/>
      <c r="J56" s="883">
        <v>1513.83</v>
      </c>
      <c r="K56" s="883"/>
      <c r="L56" s="883">
        <v>656.18</v>
      </c>
      <c r="M56" s="883"/>
      <c r="N56" s="900"/>
      <c r="O56" s="901"/>
      <c r="P56" s="344"/>
      <c r="Q56" s="360"/>
      <c r="R56" s="177"/>
      <c r="S56" s="896"/>
      <c r="T56" s="893"/>
    </row>
    <row r="57" spans="1:20" ht="15.75" x14ac:dyDescent="0.25">
      <c r="A57" s="87"/>
      <c r="B57" s="158" t="s">
        <v>556</v>
      </c>
      <c r="C57" s="882" t="s">
        <v>398</v>
      </c>
      <c r="D57" s="882"/>
      <c r="E57" s="882"/>
      <c r="F57" s="882"/>
      <c r="G57" s="882"/>
      <c r="H57" s="882"/>
      <c r="I57" s="882"/>
      <c r="J57" s="883">
        <v>13.74</v>
      </c>
      <c r="K57" s="883"/>
      <c r="L57" s="883">
        <v>3.43</v>
      </c>
      <c r="M57" s="883"/>
      <c r="N57" s="900"/>
      <c r="O57" s="901"/>
      <c r="P57" s="344"/>
      <c r="Q57" s="336"/>
      <c r="R57" s="177"/>
      <c r="S57" s="896"/>
      <c r="T57" s="893"/>
    </row>
    <row r="58" spans="1:20" ht="15.75" x14ac:dyDescent="0.2">
      <c r="A58" s="87"/>
      <c r="B58" s="158" t="s">
        <v>557</v>
      </c>
      <c r="C58" s="882" t="s">
        <v>399</v>
      </c>
      <c r="D58" s="882"/>
      <c r="E58" s="882"/>
      <c r="F58" s="882"/>
      <c r="G58" s="882"/>
      <c r="H58" s="882"/>
      <c r="I58" s="882"/>
      <c r="J58" s="883">
        <v>3530.76</v>
      </c>
      <c r="K58" s="883"/>
      <c r="L58" s="883">
        <v>1605.77</v>
      </c>
      <c r="M58" s="883"/>
      <c r="N58" s="363" t="s">
        <v>441</v>
      </c>
      <c r="O58" s="87"/>
      <c r="P58" s="87"/>
      <c r="Q58" s="87"/>
      <c r="R58" s="87"/>
      <c r="S58" s="87"/>
      <c r="T58" s="87"/>
    </row>
    <row r="59" spans="1:20" ht="15.75" x14ac:dyDescent="0.2">
      <c r="A59" s="87"/>
      <c r="B59" s="158" t="s">
        <v>558</v>
      </c>
      <c r="C59" s="882" t="s">
        <v>400</v>
      </c>
      <c r="D59" s="882"/>
      <c r="E59" s="882"/>
      <c r="F59" s="882"/>
      <c r="G59" s="882"/>
      <c r="H59" s="882"/>
      <c r="I59" s="882"/>
      <c r="J59" s="883">
        <v>552.41999999999996</v>
      </c>
      <c r="K59" s="883"/>
      <c r="L59" s="883">
        <v>271.428</v>
      </c>
      <c r="M59" s="883"/>
      <c r="N59" s="908" t="s">
        <v>394</v>
      </c>
      <c r="O59" s="909"/>
      <c r="P59" s="909"/>
      <c r="Q59" s="909"/>
      <c r="R59" s="910"/>
      <c r="S59" s="883">
        <f>L53</f>
        <v>4.78</v>
      </c>
      <c r="T59" s="883"/>
    </row>
    <row r="60" spans="1:20" ht="15.75" x14ac:dyDescent="0.2">
      <c r="A60" s="87"/>
      <c r="B60" s="158" t="s">
        <v>559</v>
      </c>
      <c r="C60" s="882" t="s">
        <v>401</v>
      </c>
      <c r="D60" s="882"/>
      <c r="E60" s="882"/>
      <c r="F60" s="882"/>
      <c r="G60" s="882"/>
      <c r="H60" s="882"/>
      <c r="I60" s="882"/>
      <c r="J60" s="883">
        <v>1017.32</v>
      </c>
      <c r="K60" s="883"/>
      <c r="L60" s="883">
        <v>138.93</v>
      </c>
      <c r="M60" s="883"/>
      <c r="N60" s="903" t="s">
        <v>395</v>
      </c>
      <c r="O60" s="904"/>
      <c r="P60" s="904"/>
      <c r="Q60" s="904"/>
      <c r="R60" s="905"/>
      <c r="S60" s="883">
        <f>L54</f>
        <v>66.569999999999993</v>
      </c>
      <c r="T60" s="883"/>
    </row>
    <row r="61" spans="1:20" ht="15.75" x14ac:dyDescent="0.2">
      <c r="A61" s="87"/>
      <c r="B61" s="158" t="s">
        <v>560</v>
      </c>
      <c r="C61" s="882" t="s">
        <v>402</v>
      </c>
      <c r="D61" s="882"/>
      <c r="E61" s="882"/>
      <c r="F61" s="882"/>
      <c r="G61" s="882"/>
      <c r="H61" s="882"/>
      <c r="I61" s="882"/>
      <c r="J61" s="883">
        <v>168.43</v>
      </c>
      <c r="K61" s="883"/>
      <c r="L61" s="883">
        <v>82.78</v>
      </c>
      <c r="M61" s="883"/>
      <c r="N61" s="903" t="s">
        <v>396</v>
      </c>
      <c r="O61" s="904"/>
      <c r="P61" s="904"/>
      <c r="Q61" s="904"/>
      <c r="R61" s="905"/>
      <c r="S61" s="883">
        <f>L55</f>
        <v>114.2</v>
      </c>
      <c r="T61" s="883"/>
    </row>
    <row r="62" spans="1:20" ht="15.75" x14ac:dyDescent="0.2">
      <c r="A62" s="87"/>
      <c r="B62" s="158" t="s">
        <v>561</v>
      </c>
      <c r="C62" s="827" t="s">
        <v>403</v>
      </c>
      <c r="D62" s="827"/>
      <c r="E62" s="827"/>
      <c r="F62" s="827"/>
      <c r="G62" s="827"/>
      <c r="H62" s="827"/>
      <c r="I62" s="827"/>
      <c r="J62" s="883">
        <v>20.36</v>
      </c>
      <c r="K62" s="883"/>
      <c r="L62" s="883">
        <v>8.0890000000000004</v>
      </c>
      <c r="M62" s="883"/>
      <c r="N62" s="903" t="s">
        <v>398</v>
      </c>
      <c r="O62" s="904"/>
      <c r="P62" s="904"/>
      <c r="Q62" s="904"/>
      <c r="R62" s="905"/>
      <c r="S62" s="841">
        <f>L57</f>
        <v>3.43</v>
      </c>
      <c r="T62" s="841"/>
    </row>
    <row r="63" spans="1:20" ht="15.75" x14ac:dyDescent="0.2">
      <c r="A63" s="87"/>
      <c r="B63" s="158" t="s">
        <v>562</v>
      </c>
      <c r="C63" s="827" t="s">
        <v>404</v>
      </c>
      <c r="D63" s="827"/>
      <c r="E63" s="827"/>
      <c r="F63" s="827"/>
      <c r="G63" s="827"/>
      <c r="H63" s="827"/>
      <c r="I63" s="827"/>
      <c r="J63" s="883">
        <v>0.05</v>
      </c>
      <c r="K63" s="883"/>
      <c r="L63" s="883">
        <v>0</v>
      </c>
      <c r="M63" s="883"/>
      <c r="N63" s="903" t="s">
        <v>403</v>
      </c>
      <c r="O63" s="904"/>
      <c r="P63" s="904"/>
      <c r="Q63" s="904"/>
      <c r="R63" s="905"/>
      <c r="S63" s="841">
        <f>L62</f>
        <v>8.0890000000000004</v>
      </c>
      <c r="T63" s="841"/>
    </row>
    <row r="64" spans="1:20" ht="15.75" x14ac:dyDescent="0.2">
      <c r="A64" s="87"/>
      <c r="B64" s="158" t="s">
        <v>563</v>
      </c>
      <c r="C64" s="827" t="s">
        <v>405</v>
      </c>
      <c r="D64" s="827"/>
      <c r="E64" s="827"/>
      <c r="F64" s="827"/>
      <c r="G64" s="827"/>
      <c r="H64" s="827"/>
      <c r="I64" s="827"/>
      <c r="J64" s="883">
        <v>84.81</v>
      </c>
      <c r="K64" s="883"/>
      <c r="L64" s="883">
        <v>53.012</v>
      </c>
      <c r="M64" s="883"/>
      <c r="N64" s="882" t="s">
        <v>405</v>
      </c>
      <c r="O64" s="882"/>
      <c r="P64" s="882"/>
      <c r="Q64" s="882"/>
      <c r="R64" s="882"/>
      <c r="S64" s="841">
        <f>L64</f>
        <v>53.012</v>
      </c>
      <c r="T64" s="841"/>
    </row>
    <row r="65" spans="1:20" ht="15.75" x14ac:dyDescent="0.2">
      <c r="A65" s="87"/>
      <c r="B65" s="157">
        <v>12</v>
      </c>
      <c r="C65" s="470" t="s">
        <v>406</v>
      </c>
      <c r="D65" s="470"/>
      <c r="E65" s="470"/>
      <c r="F65" s="470"/>
      <c r="G65" s="470"/>
      <c r="H65" s="470"/>
      <c r="I65" s="470"/>
      <c r="J65" s="889">
        <f>J49-J51</f>
        <v>-353.79999999999927</v>
      </c>
      <c r="K65" s="889"/>
      <c r="L65" s="889">
        <f>L49-L51</f>
        <v>-80.114000000000033</v>
      </c>
      <c r="M65" s="889"/>
      <c r="P65" s="113"/>
      <c r="S65" s="902">
        <f>SUM(S59:S64)</f>
        <v>250.08100000000002</v>
      </c>
      <c r="T65" s="902"/>
    </row>
    <row r="66" spans="1:20" ht="15.75" x14ac:dyDescent="0.2">
      <c r="A66" s="87"/>
      <c r="B66" s="86"/>
      <c r="C66" s="124"/>
      <c r="D66" s="124"/>
      <c r="E66" s="124"/>
      <c r="F66" s="124"/>
      <c r="G66" s="86"/>
      <c r="H66" s="86"/>
      <c r="I66" s="86"/>
      <c r="J66" s="86"/>
      <c r="K66" s="86"/>
      <c r="L66" s="86"/>
      <c r="M66" s="86"/>
      <c r="N66" s="898"/>
      <c r="O66" s="899"/>
      <c r="P66" s="344"/>
      <c r="Q66" s="361"/>
      <c r="S66" s="896"/>
      <c r="T66" s="893"/>
    </row>
    <row r="67" spans="1:20" ht="15.75" x14ac:dyDescent="0.2">
      <c r="A67" s="87"/>
      <c r="B67" s="86"/>
      <c r="C67" s="124"/>
      <c r="D67" s="124"/>
      <c r="E67" s="124"/>
      <c r="F67" s="124"/>
      <c r="G67" s="86"/>
      <c r="H67" s="86"/>
      <c r="I67" s="86"/>
      <c r="J67" s="86"/>
      <c r="K67" s="203"/>
      <c r="L67" s="204"/>
      <c r="M67" s="203"/>
      <c r="N67" s="899"/>
      <c r="O67" s="899"/>
      <c r="P67" s="344"/>
      <c r="Q67" s="336"/>
      <c r="R67" s="177"/>
      <c r="S67" s="896"/>
      <c r="T67" s="893"/>
    </row>
    <row r="68" spans="1:20" ht="15.75" x14ac:dyDescent="0.2">
      <c r="C68" s="116"/>
      <c r="D68" s="116"/>
      <c r="E68" s="116"/>
      <c r="F68" s="116"/>
      <c r="Q68" s="174"/>
      <c r="R68" s="177"/>
      <c r="S68" s="892"/>
      <c r="T68" s="893"/>
    </row>
    <row r="69" spans="1:20" ht="15.75" x14ac:dyDescent="0.2">
      <c r="C69" s="116"/>
      <c r="D69" s="116"/>
      <c r="E69" s="116"/>
      <c r="F69" s="116"/>
      <c r="Q69" s="174"/>
      <c r="R69" s="177"/>
      <c r="S69" s="896"/>
      <c r="T69" s="893"/>
    </row>
    <row r="70" spans="1:20" ht="17.25" customHeight="1" x14ac:dyDescent="0.2">
      <c r="C70" s="116"/>
      <c r="D70" s="116"/>
      <c r="E70" s="116"/>
      <c r="F70" s="116"/>
      <c r="Q70" s="897"/>
      <c r="R70" s="896"/>
      <c r="S70" s="896"/>
      <c r="T70" s="893"/>
    </row>
    <row r="71" spans="1:20" ht="15.75" x14ac:dyDescent="0.2">
      <c r="C71" s="116"/>
      <c r="D71" s="116"/>
      <c r="E71" s="116"/>
      <c r="F71" s="116"/>
      <c r="Q71" s="897"/>
      <c r="R71" s="893"/>
      <c r="S71" s="893"/>
      <c r="T71" s="893"/>
    </row>
    <row r="72" spans="1:20" ht="15.75" x14ac:dyDescent="0.2">
      <c r="C72" s="116"/>
      <c r="D72" s="116"/>
      <c r="E72" s="116"/>
      <c r="F72" s="116"/>
      <c r="Q72" s="89"/>
      <c r="R72" s="132"/>
      <c r="S72" s="132"/>
      <c r="T72" s="132"/>
    </row>
    <row r="73" spans="1:20" ht="15.75" x14ac:dyDescent="0.2">
      <c r="C73" s="116"/>
      <c r="D73" s="116"/>
      <c r="E73" s="116"/>
      <c r="F73" s="116"/>
    </row>
    <row r="74" spans="1:20" ht="15.75" x14ac:dyDescent="0.2">
      <c r="C74" s="116"/>
      <c r="D74" s="116"/>
      <c r="E74" s="116"/>
      <c r="F74" s="116"/>
    </row>
    <row r="77" spans="1:20" x14ac:dyDescent="0.2">
      <c r="B77" s="144"/>
      <c r="C77" s="144"/>
      <c r="D77" s="144"/>
      <c r="E77" s="144"/>
      <c r="F77" s="144"/>
      <c r="G77" s="131"/>
      <c r="H77" s="131"/>
      <c r="I77" s="136"/>
      <c r="J77" s="139"/>
      <c r="K77" s="140"/>
      <c r="L77" s="89"/>
      <c r="M77" s="89"/>
      <c r="N77" s="89"/>
      <c r="O77" s="89"/>
      <c r="P77" s="89"/>
      <c r="Q77" s="89"/>
    </row>
    <row r="78" spans="1:20" ht="15.75" x14ac:dyDescent="0.2">
      <c r="A78" s="89"/>
      <c r="B78" s="89"/>
      <c r="C78" s="224"/>
      <c r="D78" s="224"/>
      <c r="E78" s="224"/>
      <c r="F78" s="224"/>
      <c r="G78" s="217"/>
      <c r="H78" s="138"/>
      <c r="I78" s="218"/>
      <c r="J78" s="142"/>
      <c r="K78" s="219"/>
      <c r="L78" s="89"/>
      <c r="M78" s="89"/>
      <c r="N78" s="89"/>
      <c r="O78" s="89"/>
      <c r="P78" s="89"/>
      <c r="Q78" s="89"/>
    </row>
    <row r="79" spans="1:20" ht="15.75" x14ac:dyDescent="0.2">
      <c r="A79" s="89"/>
      <c r="B79" s="89"/>
      <c r="C79" s="224"/>
      <c r="D79" s="224"/>
      <c r="E79" s="224"/>
      <c r="F79" s="224"/>
      <c r="G79" s="217"/>
      <c r="H79" s="138"/>
      <c r="I79" s="218"/>
      <c r="J79" s="141"/>
      <c r="K79" s="219"/>
      <c r="L79" s="89"/>
      <c r="M79" s="89"/>
      <c r="N79" s="89"/>
      <c r="O79" s="89"/>
      <c r="P79" s="89"/>
    </row>
  </sheetData>
  <mergeCells count="165">
    <mergeCell ref="N52:O52"/>
    <mergeCell ref="C53:I53"/>
    <mergeCell ref="J53:K53"/>
    <mergeCell ref="L53:M53"/>
    <mergeCell ref="N53:O53"/>
    <mergeCell ref="C56:I56"/>
    <mergeCell ref="J56:K56"/>
    <mergeCell ref="L56:M56"/>
    <mergeCell ref="N56:O56"/>
    <mergeCell ref="C54:I54"/>
    <mergeCell ref="J54:K54"/>
    <mergeCell ref="L54:M54"/>
    <mergeCell ref="N54:O54"/>
    <mergeCell ref="N55:O55"/>
    <mergeCell ref="C52:I52"/>
    <mergeCell ref="J52:K52"/>
    <mergeCell ref="L52:M52"/>
    <mergeCell ref="L57:M57"/>
    <mergeCell ref="C58:I58"/>
    <mergeCell ref="C55:I55"/>
    <mergeCell ref="J55:K55"/>
    <mergeCell ref="L55:M55"/>
    <mergeCell ref="C16:D16"/>
    <mergeCell ref="C49:I49"/>
    <mergeCell ref="J49:K49"/>
    <mergeCell ref="L49:M49"/>
    <mergeCell ref="B50:M50"/>
    <mergeCell ref="C51:I51"/>
    <mergeCell ref="J51:K51"/>
    <mergeCell ref="L51:M51"/>
    <mergeCell ref="C48:I48"/>
    <mergeCell ref="J48:K48"/>
    <mergeCell ref="L48:M48"/>
    <mergeCell ref="J43:K43"/>
    <mergeCell ref="L43:M43"/>
    <mergeCell ref="C40:I40"/>
    <mergeCell ref="J40:K40"/>
    <mergeCell ref="L40:M40"/>
    <mergeCell ref="C41:I41"/>
    <mergeCell ref="J41:K41"/>
    <mergeCell ref="L41:M41"/>
    <mergeCell ref="J47:K47"/>
    <mergeCell ref="C46:I46"/>
    <mergeCell ref="J46:K46"/>
    <mergeCell ref="L46:M46"/>
    <mergeCell ref="C44:I44"/>
    <mergeCell ref="J44:K44"/>
    <mergeCell ref="L44:M44"/>
    <mergeCell ref="C45:I45"/>
    <mergeCell ref="J45:K45"/>
    <mergeCell ref="L45:M45"/>
    <mergeCell ref="R52:T52"/>
    <mergeCell ref="J32:K32"/>
    <mergeCell ref="N51:O51"/>
    <mergeCell ref="J29:K29"/>
    <mergeCell ref="L27:M27"/>
    <mergeCell ref="C30:I30"/>
    <mergeCell ref="J30:K30"/>
    <mergeCell ref="L30:M30"/>
    <mergeCell ref="C31:I31"/>
    <mergeCell ref="J31:K31"/>
    <mergeCell ref="L31:M31"/>
    <mergeCell ref="C28:I28"/>
    <mergeCell ref="J28:K28"/>
    <mergeCell ref="L28:M28"/>
    <mergeCell ref="C29:I29"/>
    <mergeCell ref="J27:K27"/>
    <mergeCell ref="L29:M29"/>
    <mergeCell ref="L34:M34"/>
    <mergeCell ref="C35:I35"/>
    <mergeCell ref="J35:K35"/>
    <mergeCell ref="L35:M35"/>
    <mergeCell ref="C38:I38"/>
    <mergeCell ref="J38:K38"/>
    <mergeCell ref="L38:M38"/>
    <mergeCell ref="C65:I65"/>
    <mergeCell ref="J65:K65"/>
    <mergeCell ref="L65:M65"/>
    <mergeCell ref="C64:I64"/>
    <mergeCell ref="J64:K64"/>
    <mergeCell ref="J58:K58"/>
    <mergeCell ref="L58:M58"/>
    <mergeCell ref="L59:M59"/>
    <mergeCell ref="J61:K61"/>
    <mergeCell ref="L61:M61"/>
    <mergeCell ref="C60:I60"/>
    <mergeCell ref="C59:I59"/>
    <mergeCell ref="J59:K59"/>
    <mergeCell ref="C62:I62"/>
    <mergeCell ref="J62:K62"/>
    <mergeCell ref="L62:M62"/>
    <mergeCell ref="L64:M64"/>
    <mergeCell ref="J60:K60"/>
    <mergeCell ref="L60:M60"/>
    <mergeCell ref="C63:I63"/>
    <mergeCell ref="J63:K63"/>
    <mergeCell ref="L63:M63"/>
    <mergeCell ref="C61:I61"/>
    <mergeCell ref="S54:T54"/>
    <mergeCell ref="N59:R59"/>
    <mergeCell ref="S59:T59"/>
    <mergeCell ref="N60:R60"/>
    <mergeCell ref="S60:T60"/>
    <mergeCell ref="N61:R61"/>
    <mergeCell ref="S61:T61"/>
    <mergeCell ref="N62:R62"/>
    <mergeCell ref="S62:T62"/>
    <mergeCell ref="S68:T68"/>
    <mergeCell ref="S55:T55"/>
    <mergeCell ref="S56:T56"/>
    <mergeCell ref="S57:T57"/>
    <mergeCell ref="S69:T69"/>
    <mergeCell ref="Q70:Q71"/>
    <mergeCell ref="N66:O67"/>
    <mergeCell ref="R70:R71"/>
    <mergeCell ref="S70:T71"/>
    <mergeCell ref="N57:O57"/>
    <mergeCell ref="N64:R64"/>
    <mergeCell ref="S64:T64"/>
    <mergeCell ref="S66:T66"/>
    <mergeCell ref="S67:T67"/>
    <mergeCell ref="S63:T63"/>
    <mergeCell ref="S65:T65"/>
    <mergeCell ref="N63:R63"/>
    <mergeCell ref="C57:I57"/>
    <mergeCell ref="J57:K57"/>
    <mergeCell ref="C33:I33"/>
    <mergeCell ref="J33:K33"/>
    <mergeCell ref="L33:M33"/>
    <mergeCell ref="C32:I32"/>
    <mergeCell ref="C43:I43"/>
    <mergeCell ref="L32:M32"/>
    <mergeCell ref="C34:I34"/>
    <mergeCell ref="J34:K34"/>
    <mergeCell ref="L47:M47"/>
    <mergeCell ref="C42:I42"/>
    <mergeCell ref="J42:K42"/>
    <mergeCell ref="L42:M42"/>
    <mergeCell ref="C39:I39"/>
    <mergeCell ref="J39:K39"/>
    <mergeCell ref="L39:M39"/>
    <mergeCell ref="C36:I36"/>
    <mergeCell ref="J36:K36"/>
    <mergeCell ref="L36:M36"/>
    <mergeCell ref="C37:I37"/>
    <mergeCell ref="J37:K37"/>
    <mergeCell ref="L37:M37"/>
    <mergeCell ref="C47:I47"/>
    <mergeCell ref="C12:D12"/>
    <mergeCell ref="C17:D17"/>
    <mergeCell ref="C27:I27"/>
    <mergeCell ref="B26:K26"/>
    <mergeCell ref="A12:B12"/>
    <mergeCell ref="A14:B14"/>
    <mergeCell ref="A19:B19"/>
    <mergeCell ref="A20:B20"/>
    <mergeCell ref="A15:B15"/>
    <mergeCell ref="A17:B17"/>
    <mergeCell ref="A18:B18"/>
    <mergeCell ref="H25:L25"/>
    <mergeCell ref="A16:B16"/>
    <mergeCell ref="A13:B13"/>
    <mergeCell ref="C13:D13"/>
    <mergeCell ref="C14:D14"/>
    <mergeCell ref="C15:D15"/>
  </mergeCells>
  <pageMargins left="0.7" right="0.7" top="0.75" bottom="0.75" header="0.3" footer="0.3"/>
  <pageSetup paperSize="9" scale="2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ТДНМР</vt:lpstr>
      <vt:lpstr>трудовые_ресурсы</vt:lpstr>
      <vt:lpstr>занятость</vt:lpstr>
      <vt:lpstr>бюджет</vt:lpstr>
      <vt:lpstr>ТДНМР!Область_печати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mutovina</dc:creator>
  <cp:lastModifiedBy>alekseeva</cp:lastModifiedBy>
  <cp:lastPrinted>2020-08-21T02:40:20Z</cp:lastPrinted>
  <dcterms:created xsi:type="dcterms:W3CDTF">2018-11-26T02:01:13Z</dcterms:created>
  <dcterms:modified xsi:type="dcterms:W3CDTF">2020-08-26T09:22:19Z</dcterms:modified>
</cp:coreProperties>
</file>